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s.cz\Downloads\"/>
    </mc:Choice>
  </mc:AlternateContent>
  <xr:revisionPtr revIDLastSave="0" documentId="13_ncr:1_{171BFBC8-CFE9-4FFF-8F34-0FAA71F075CE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202324" sheetId="1" r:id="rId1"/>
    <sheet name="Sheet2" sheetId="7" r:id="rId2"/>
    <sheet name="Sheet3" sheetId="4" r:id="rId3"/>
    <sheet name="Sheet4" sheetId="5" r:id="rId4"/>
    <sheet name="Sheet1" sheetId="6" r:id="rId5"/>
  </sheets>
  <definedNames>
    <definedName name="_xlnm.Print_Area" localSheetId="0">'202324'!$B$2:$R$42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5" l="1"/>
  <c r="C26" i="5"/>
  <c r="C24" i="5"/>
  <c r="C20" i="5"/>
  <c r="C18" i="5"/>
  <c r="C13" i="5"/>
  <c r="C11" i="5"/>
  <c r="C9" i="5"/>
  <c r="C7" i="5"/>
  <c r="C5" i="5"/>
  <c r="V27" i="1" l="1"/>
  <c r="V26" i="1"/>
  <c r="V23" i="1"/>
  <c r="V19" i="1"/>
  <c r="V17" i="1"/>
  <c r="V13" i="1"/>
  <c r="AB12" i="1"/>
  <c r="U8" i="1"/>
  <c r="AK6" i="1"/>
  <c r="U4" i="1"/>
  <c r="T4" i="1"/>
  <c r="X4" i="1"/>
  <c r="Y4" i="1" s="1"/>
  <c r="AA4" i="1"/>
  <c r="AB4" i="1" s="1"/>
  <c r="AD4" i="1"/>
  <c r="AH4" i="1"/>
  <c r="AK4" i="1"/>
  <c r="AN4" i="1"/>
  <c r="AQ4" i="1"/>
  <c r="AT4" i="1"/>
  <c r="AU4" i="1"/>
  <c r="N5" i="1"/>
  <c r="T5" i="1"/>
  <c r="U5" i="1"/>
  <c r="V5" i="1"/>
  <c r="X5" i="1"/>
  <c r="Y5" i="1"/>
  <c r="AA5" i="1"/>
  <c r="AD5" i="1"/>
  <c r="AE5" i="1" s="1"/>
  <c r="AG5" i="1"/>
  <c r="AH5" i="1" s="1"/>
  <c r="AJ5" i="1"/>
  <c r="AK5" i="1" s="1"/>
  <c r="AM5" i="1"/>
  <c r="AN5" i="1" s="1"/>
  <c r="AQ5" i="1"/>
  <c r="AR5" i="1"/>
  <c r="AS5" i="1"/>
  <c r="AT5" i="1" s="1"/>
  <c r="AU5" i="1"/>
  <c r="T6" i="1"/>
  <c r="X6" i="1"/>
  <c r="Y6" i="1" s="1"/>
  <c r="AA6" i="1"/>
  <c r="AB6" i="1"/>
  <c r="AD6" i="1"/>
  <c r="AE6" i="1" s="1"/>
  <c r="AH6" i="1"/>
  <c r="AQ6" i="1"/>
  <c r="AS6" i="1"/>
  <c r="AT6" i="1" s="1"/>
  <c r="AU6" i="1"/>
  <c r="N7" i="1"/>
  <c r="T7" i="1"/>
  <c r="V7" i="1"/>
  <c r="X7" i="1"/>
  <c r="Y7" i="1"/>
  <c r="AA7" i="1"/>
  <c r="AB7" i="1" s="1"/>
  <c r="AD7" i="1"/>
  <c r="AE7" i="1" s="1"/>
  <c r="AG7" i="1"/>
  <c r="AH7" i="1"/>
  <c r="AJ7" i="1"/>
  <c r="AK7" i="1" s="1"/>
  <c r="AM7" i="1"/>
  <c r="AN7" i="1"/>
  <c r="AQ7" i="1"/>
  <c r="AR7" i="1"/>
  <c r="AS7" i="1"/>
  <c r="AT7" i="1"/>
  <c r="AU7" i="1"/>
  <c r="T8" i="1"/>
  <c r="V8" i="1"/>
  <c r="X8" i="1"/>
  <c r="Y8" i="1" s="1"/>
  <c r="AA8" i="1"/>
  <c r="AD8" i="1"/>
  <c r="AE8" i="1"/>
  <c r="AH8" i="1"/>
  <c r="AK8" i="1"/>
  <c r="AN8" i="1"/>
  <c r="AQ8" i="1"/>
  <c r="AS8" i="1"/>
  <c r="AT8" i="1" s="1"/>
  <c r="AU8" i="1"/>
  <c r="N9" i="1"/>
  <c r="T9" i="1"/>
  <c r="V9" i="1"/>
  <c r="X9" i="1"/>
  <c r="Y9" i="1"/>
  <c r="AA9" i="1"/>
  <c r="AB9" i="1" s="1"/>
  <c r="AD9" i="1"/>
  <c r="AG9" i="1"/>
  <c r="AJ9" i="1"/>
  <c r="AK9" i="1" s="1"/>
  <c r="AM9" i="1"/>
  <c r="AQ9" i="1"/>
  <c r="AR9" i="1"/>
  <c r="AS9" i="1"/>
  <c r="AT9" i="1" s="1"/>
  <c r="AU9" i="1"/>
  <c r="T10" i="1"/>
  <c r="X10" i="1"/>
  <c r="AA10" i="1"/>
  <c r="AD10" i="1"/>
  <c r="AQ10" i="1"/>
  <c r="AR10" i="1"/>
  <c r="AR11" i="1" s="1"/>
  <c r="AS10" i="1"/>
  <c r="AT10" i="1" s="1"/>
  <c r="AU10" i="1"/>
  <c r="N11" i="1"/>
  <c r="T11" i="1"/>
  <c r="X11" i="1"/>
  <c r="AA11" i="1"/>
  <c r="AB11" i="1" s="1"/>
  <c r="AD11" i="1"/>
  <c r="AG11" i="1"/>
  <c r="AJ11" i="1"/>
  <c r="AM11" i="1"/>
  <c r="AQ11" i="1"/>
  <c r="AS11" i="1"/>
  <c r="AT11" i="1"/>
  <c r="AU11" i="1"/>
  <c r="T12" i="1"/>
  <c r="U12" i="1"/>
  <c r="V12" i="1"/>
  <c r="X12" i="1"/>
  <c r="Y12" i="1" s="1"/>
  <c r="AA12" i="1"/>
  <c r="AD12" i="1"/>
  <c r="AQ12" i="1"/>
  <c r="AR12" i="1"/>
  <c r="AR13" i="1" s="1"/>
  <c r="AS12" i="1"/>
  <c r="AT12" i="1" s="1"/>
  <c r="AU12" i="1"/>
  <c r="N13" i="1"/>
  <c r="T13" i="1"/>
  <c r="X13" i="1"/>
  <c r="Y13" i="1" s="1"/>
  <c r="AA13" i="1"/>
  <c r="AB13" i="1"/>
  <c r="AD13" i="1"/>
  <c r="AE13" i="1" s="1"/>
  <c r="AG13" i="1"/>
  <c r="AH13" i="1"/>
  <c r="AJ13" i="1"/>
  <c r="AK13" i="1" s="1"/>
  <c r="AM13" i="1"/>
  <c r="AN13" i="1"/>
  <c r="AQ13" i="1"/>
  <c r="AS13" i="1"/>
  <c r="AT13" i="1" s="1"/>
  <c r="AU13" i="1"/>
  <c r="X17" i="1"/>
  <c r="AA17" i="1"/>
  <c r="AB17" i="1" s="1"/>
  <c r="AD17" i="1"/>
  <c r="AE17" i="1" s="1"/>
  <c r="AN17" i="1"/>
  <c r="AR17" i="1"/>
  <c r="AR18" i="1" s="1"/>
  <c r="N18" i="1"/>
  <c r="V18" i="1"/>
  <c r="X18" i="1"/>
  <c r="Y18" i="1" s="1"/>
  <c r="AA18" i="1"/>
  <c r="AB18" i="1"/>
  <c r="AD18" i="1"/>
  <c r="AE18" i="1" s="1"/>
  <c r="AG18" i="1"/>
  <c r="AH18" i="1" s="1"/>
  <c r="AJ18" i="1"/>
  <c r="AK18" i="1" s="1"/>
  <c r="AM18" i="1"/>
  <c r="AN18" i="1" s="1"/>
  <c r="X19" i="1"/>
  <c r="AA19" i="1"/>
  <c r="AB19" i="1" s="1"/>
  <c r="AD19" i="1"/>
  <c r="AE19" i="1" s="1"/>
  <c r="AH19" i="1"/>
  <c r="AK19" i="1"/>
  <c r="AN19" i="1"/>
  <c r="AR19" i="1"/>
  <c r="N20" i="1"/>
  <c r="V20" i="1"/>
  <c r="X20" i="1"/>
  <c r="Y20" i="1" s="1"/>
  <c r="AA20" i="1"/>
  <c r="AB20" i="1"/>
  <c r="AD20" i="1"/>
  <c r="AE20" i="1" s="1"/>
  <c r="AG20" i="1"/>
  <c r="AH20" i="1" s="1"/>
  <c r="AJ20" i="1"/>
  <c r="AK20" i="1" s="1"/>
  <c r="AM20" i="1"/>
  <c r="AN20" i="1"/>
  <c r="AR20" i="1"/>
  <c r="V21" i="1"/>
  <c r="X21" i="1"/>
  <c r="Y21" i="1" s="1"/>
  <c r="AA21" i="1"/>
  <c r="AB21" i="1"/>
  <c r="AD21" i="1"/>
  <c r="AE21" i="1" s="1"/>
  <c r="AH21" i="1"/>
  <c r="AK21" i="1"/>
  <c r="AN21" i="1"/>
  <c r="AR21" i="1"/>
  <c r="X23" i="1"/>
  <c r="Y23" i="1"/>
  <c r="AA23" i="1"/>
  <c r="AB23" i="1" s="1"/>
  <c r="AD23" i="1"/>
  <c r="AE23" i="1"/>
  <c r="AH23" i="1"/>
  <c r="AK23" i="1"/>
  <c r="AN23" i="1"/>
  <c r="AR23" i="1"/>
  <c r="N24" i="1"/>
  <c r="V24" i="1"/>
  <c r="X24" i="1"/>
  <c r="Y24" i="1" s="1"/>
  <c r="AA24" i="1"/>
  <c r="AB24" i="1"/>
  <c r="AD24" i="1"/>
  <c r="AE24" i="1" s="1"/>
  <c r="AG24" i="1"/>
  <c r="AH24" i="1"/>
  <c r="AJ24" i="1"/>
  <c r="AK24" i="1" s="1"/>
  <c r="AM24" i="1"/>
  <c r="AN24" i="1"/>
  <c r="AR24" i="1"/>
  <c r="V25" i="1"/>
  <c r="X25" i="1"/>
  <c r="Y25" i="1"/>
  <c r="AA25" i="1"/>
  <c r="AB25" i="1" s="1"/>
  <c r="AD25" i="1"/>
  <c r="AE25" i="1" s="1"/>
  <c r="AH25" i="1"/>
  <c r="AK25" i="1"/>
  <c r="AN25" i="1"/>
  <c r="AR25" i="1"/>
  <c r="AR26" i="1" s="1"/>
  <c r="N26" i="1"/>
  <c r="X26" i="1"/>
  <c r="AA26" i="1"/>
  <c r="AD26" i="1"/>
  <c r="AG26" i="1"/>
  <c r="AH26" i="1"/>
  <c r="AJ26" i="1"/>
  <c r="AK26" i="1" s="1"/>
  <c r="AM26" i="1"/>
  <c r="X27" i="1"/>
  <c r="AA27" i="1"/>
  <c r="AD27" i="1"/>
  <c r="AR27" i="1"/>
  <c r="N28" i="1"/>
  <c r="V28" i="1"/>
  <c r="X28" i="1"/>
  <c r="Y28" i="1"/>
  <c r="AA28" i="1"/>
  <c r="AB28" i="1" s="1"/>
  <c r="AD28" i="1"/>
  <c r="AE28" i="1" s="1"/>
  <c r="AG28" i="1"/>
  <c r="AH28" i="1"/>
  <c r="AJ28" i="1"/>
  <c r="AK28" i="1" s="1"/>
  <c r="AM28" i="1"/>
  <c r="AN28" i="1" s="1"/>
  <c r="AR28" i="1"/>
  <c r="V29" i="1"/>
  <c r="X29" i="1"/>
  <c r="Y29" i="1"/>
  <c r="AA29" i="1"/>
  <c r="AB29" i="1" s="1"/>
  <c r="AD29" i="1"/>
  <c r="AE29" i="1" s="1"/>
  <c r="AH29" i="1"/>
  <c r="AK29" i="1"/>
  <c r="AN29" i="1"/>
  <c r="AR29" i="1"/>
  <c r="V32" i="1"/>
  <c r="X32" i="1"/>
  <c r="Y32" i="1" s="1"/>
  <c r="AA32" i="1"/>
  <c r="AB32" i="1" s="1"/>
  <c r="AD32" i="1"/>
  <c r="AE32" i="1"/>
  <c r="AH32" i="1"/>
  <c r="AK32" i="1"/>
  <c r="AN32" i="1"/>
  <c r="V34" i="1"/>
  <c r="X34" i="1"/>
  <c r="Y34" i="1" s="1"/>
  <c r="AA34" i="1"/>
  <c r="AB34" i="1" s="1"/>
  <c r="AD34" i="1"/>
  <c r="AE34" i="1" s="1"/>
  <c r="AH34" i="1"/>
  <c r="AK34" i="1"/>
  <c r="AN34" i="1"/>
  <c r="AR34" i="1"/>
  <c r="V35" i="1"/>
  <c r="X35" i="1"/>
  <c r="Y35" i="1" s="1"/>
  <c r="AA35" i="1"/>
  <c r="AB35" i="1"/>
  <c r="AD35" i="1"/>
  <c r="AE35" i="1" s="1"/>
  <c r="AH35" i="1"/>
  <c r="AK35" i="1"/>
  <c r="AN35" i="1"/>
  <c r="AR35" i="1"/>
  <c r="V36" i="1"/>
  <c r="X36" i="1"/>
  <c r="Y36" i="1"/>
  <c r="AA36" i="1"/>
  <c r="AB36" i="1" s="1"/>
  <c r="AD36" i="1"/>
  <c r="AE36" i="1" s="1"/>
  <c r="AH36" i="1"/>
  <c r="AK36" i="1"/>
  <c r="AN36" i="1"/>
  <c r="AR36" i="1"/>
  <c r="V37" i="1"/>
  <c r="X37" i="1"/>
  <c r="Y37" i="1" s="1"/>
  <c r="AA37" i="1"/>
  <c r="AB37" i="1"/>
  <c r="AD37" i="1"/>
  <c r="AE37" i="1" s="1"/>
  <c r="AH37" i="1"/>
  <c r="AK37" i="1"/>
  <c r="AN37" i="1"/>
  <c r="AR37" i="1"/>
  <c r="V38" i="1"/>
  <c r="X38" i="1"/>
  <c r="Y38" i="1" s="1"/>
  <c r="AA38" i="1"/>
  <c r="AB38" i="1" s="1"/>
  <c r="AD38" i="1"/>
  <c r="AE38" i="1"/>
  <c r="AH38" i="1"/>
  <c r="AK38" i="1"/>
  <c r="AN38" i="1"/>
  <c r="AR38" i="1"/>
  <c r="V39" i="1"/>
  <c r="X39" i="1"/>
  <c r="Y39" i="1" s="1"/>
  <c r="AA39" i="1"/>
  <c r="AB39" i="1" s="1"/>
  <c r="AD39" i="1"/>
  <c r="AE39" i="1"/>
  <c r="AH39" i="1"/>
  <c r="AK39" i="1"/>
  <c r="AN39" i="1"/>
  <c r="AR39" i="1"/>
  <c r="V41" i="1"/>
  <c r="X41" i="1"/>
  <c r="Y41" i="1" s="1"/>
  <c r="AA41" i="1"/>
  <c r="AB41" i="1" s="1"/>
  <c r="AD41" i="1"/>
  <c r="AE41" i="1" s="1"/>
  <c r="AH41" i="1"/>
  <c r="AK41" i="1"/>
  <c r="AN41" i="1"/>
  <c r="AN10" i="1" l="1"/>
  <c r="AN27" i="1"/>
  <c r="AK10" i="1"/>
  <c r="AK27" i="1"/>
  <c r="AH10" i="1"/>
  <c r="U9" i="1"/>
  <c r="AH27" i="1"/>
  <c r="AE10" i="1"/>
  <c r="AE27" i="1"/>
  <c r="AB27" i="1"/>
  <c r="AB10" i="1"/>
  <c r="V6" i="1"/>
  <c r="Y27" i="1"/>
  <c r="AN11" i="1"/>
  <c r="Y10" i="1"/>
  <c r="U6" i="1"/>
  <c r="AK11" i="1"/>
  <c r="V10" i="1"/>
  <c r="AN26" i="1"/>
  <c r="AK17" i="1"/>
  <c r="U13" i="1"/>
  <c r="AH11" i="1"/>
  <c r="U10" i="1"/>
  <c r="AE4" i="1"/>
  <c r="AH17" i="1"/>
  <c r="AE11" i="1"/>
  <c r="V4" i="1"/>
  <c r="AE26" i="1"/>
  <c r="Y19" i="1"/>
  <c r="Y17" i="1"/>
  <c r="Y11" i="1"/>
  <c r="AB26" i="1"/>
  <c r="AN12" i="1"/>
  <c r="AN9" i="1"/>
  <c r="AB8" i="1"/>
  <c r="Y26" i="1"/>
  <c r="AK12" i="1"/>
  <c r="V11" i="1"/>
  <c r="AH12" i="1"/>
  <c r="U11" i="1"/>
  <c r="AE12" i="1"/>
  <c r="AH9" i="1"/>
  <c r="AB5" i="1"/>
  <c r="AE9" i="1"/>
  <c r="AN6" i="1"/>
  <c r="U7" i="1"/>
</calcChain>
</file>

<file path=xl/sharedStrings.xml><?xml version="1.0" encoding="utf-8"?>
<sst xmlns="http://schemas.openxmlformats.org/spreadsheetml/2006/main" count="399" uniqueCount="61">
  <si>
    <t>*Doplňky bez zaloh pří zapůjčení setu</t>
  </si>
  <si>
    <t>|</t>
  </si>
  <si>
    <t>Dospělí sněžnice</t>
  </si>
  <si>
    <t>Juniorské sněžnice</t>
  </si>
  <si>
    <t>POJISTNÉ ZA DEN</t>
  </si>
  <si>
    <t xml:space="preserve">PŮČOVNÉ </t>
  </si>
  <si>
    <t>VRATNÁ ZÁLOHA</t>
  </si>
  <si>
    <r>
      <t xml:space="preserve">POJISTNÉ </t>
    </r>
    <r>
      <rPr>
        <b/>
        <sz val="15"/>
        <color theme="2" tint="-0.749992370372631"/>
        <rFont val="Arial"/>
        <family val="2"/>
      </rPr>
      <t>ZA DEN</t>
    </r>
  </si>
  <si>
    <t>SNĚŽNICE</t>
  </si>
  <si>
    <t>Hůlky</t>
  </si>
  <si>
    <r>
      <t xml:space="preserve">Helma </t>
    </r>
    <r>
      <rPr>
        <b/>
        <sz val="22"/>
        <color theme="1"/>
        <rFont val="Arial"/>
        <family val="2"/>
      </rPr>
      <t>top</t>
    </r>
  </si>
  <si>
    <t>Helma</t>
  </si>
  <si>
    <t>Taška na boty</t>
  </si>
  <si>
    <t>Vak na lyže/SNB</t>
  </si>
  <si>
    <t>Páteřák</t>
  </si>
  <si>
    <t>-</t>
  </si>
  <si>
    <t>Brýle</t>
  </si>
  <si>
    <t>Boty</t>
  </si>
  <si>
    <t>POJISTNÉ</t>
  </si>
  <si>
    <t>PŮČOVNÉ</t>
  </si>
  <si>
    <t>DOPLŇKY</t>
  </si>
  <si>
    <t>Dospělí běžky komplet</t>
  </si>
  <si>
    <r>
      <t xml:space="preserve">Dospělí běžky </t>
    </r>
    <r>
      <rPr>
        <b/>
        <sz val="22"/>
        <color theme="1"/>
        <rFont val="Arial"/>
        <family val="2"/>
      </rPr>
      <t>skate</t>
    </r>
  </si>
  <si>
    <r>
      <t>Dospělí běžky</t>
    </r>
    <r>
      <rPr>
        <sz val="20"/>
        <color theme="1"/>
        <rFont val="Arial"/>
        <family val="2"/>
      </rPr>
      <t xml:space="preserve"> </t>
    </r>
    <r>
      <rPr>
        <sz val="18"/>
        <color theme="2" tint="-0.749992370372631"/>
        <rFont val="Arial"/>
        <family val="2"/>
      </rPr>
      <t>(od 151 cm)</t>
    </r>
  </si>
  <si>
    <t>Dětské běžky komplet</t>
  </si>
  <si>
    <r>
      <t>Dětské běžky</t>
    </r>
    <r>
      <rPr>
        <sz val="18"/>
        <color theme="1"/>
        <rFont val="Arial"/>
        <family val="2"/>
      </rPr>
      <t xml:space="preserve"> </t>
    </r>
    <r>
      <rPr>
        <sz val="18"/>
        <color theme="2" tint="-0.749992370372631"/>
        <rFont val="Arial"/>
        <family val="2"/>
      </rPr>
      <t>(&lt;151 cm)</t>
    </r>
  </si>
  <si>
    <t>BĚŽKY</t>
  </si>
  <si>
    <t>Dospělí SNB komplet</t>
  </si>
  <si>
    <r>
      <t xml:space="preserve">Dospělí SNB </t>
    </r>
    <r>
      <rPr>
        <sz val="18"/>
        <color theme="2" tint="-0.749992370372631"/>
        <rFont val="Arial"/>
        <family val="2"/>
      </rPr>
      <t>(136+ cm)</t>
    </r>
  </si>
  <si>
    <t>Juniorský SNB komplet</t>
  </si>
  <si>
    <r>
      <t xml:space="preserve">Juniorský SNB </t>
    </r>
    <r>
      <rPr>
        <sz val="18"/>
        <color theme="2" tint="-0.749992370372631"/>
        <rFont val="Arial"/>
        <family val="2"/>
      </rPr>
      <t>(&lt;136 cm)</t>
    </r>
  </si>
  <si>
    <t>SNOWBOARDY</t>
  </si>
  <si>
    <t>Dospělí lyže VIP komplet</t>
  </si>
  <si>
    <r>
      <t xml:space="preserve">Dospělí lyže </t>
    </r>
    <r>
      <rPr>
        <b/>
        <sz val="22"/>
        <color theme="1"/>
        <rFont val="Arial"/>
        <family val="2"/>
      </rPr>
      <t>VIP modely</t>
    </r>
  </si>
  <si>
    <t>Dospělí lyže top komplet</t>
  </si>
  <si>
    <r>
      <t xml:space="preserve">Dospělí lyže </t>
    </r>
    <r>
      <rPr>
        <b/>
        <sz val="22"/>
        <color theme="1"/>
        <rFont val="Arial"/>
        <family val="2"/>
      </rPr>
      <t>top modely</t>
    </r>
  </si>
  <si>
    <t>Dospělí lyže standard komplet</t>
  </si>
  <si>
    <r>
      <t xml:space="preserve">Dospělí lyže </t>
    </r>
    <r>
      <rPr>
        <b/>
        <sz val="22"/>
        <color theme="1"/>
        <rFont val="Arial"/>
        <family val="2"/>
      </rPr>
      <t>standard</t>
    </r>
  </si>
  <si>
    <t>Juniorské lyže komplet</t>
  </si>
  <si>
    <r>
      <t xml:space="preserve">Juniorské lyže </t>
    </r>
    <r>
      <rPr>
        <sz val="22"/>
        <color theme="2" tint="-0.749992370372631"/>
        <rFont val="Arial"/>
        <family val="2"/>
      </rPr>
      <t>(130-150 cm)</t>
    </r>
  </si>
  <si>
    <t>Dětské lyže komplet</t>
  </si>
  <si>
    <r>
      <t xml:space="preserve">Dětské lyže </t>
    </r>
    <r>
      <rPr>
        <sz val="22"/>
        <color theme="2" tint="-0.749992370372631"/>
        <rFont val="Arial"/>
        <family val="2"/>
      </rPr>
      <t>(100-129 cm)</t>
    </r>
  </si>
  <si>
    <t>Mini lyže komplet</t>
  </si>
  <si>
    <r>
      <t xml:space="preserve">Mini lyže </t>
    </r>
    <r>
      <rPr>
        <sz val="22"/>
        <color theme="2" tint="-0.749992370372631"/>
        <rFont val="Arial"/>
        <family val="2"/>
      </rPr>
      <t>(67-99 cm)</t>
    </r>
  </si>
  <si>
    <t>20% +</t>
  </si>
  <si>
    <t>15% + komplet</t>
  </si>
  <si>
    <t>10% + komplet</t>
  </si>
  <si>
    <t>15% +</t>
  </si>
  <si>
    <t>10% +</t>
  </si>
  <si>
    <t>0% +</t>
  </si>
  <si>
    <t>NEW PRICE 15%</t>
  </si>
  <si>
    <t>NEW PRICE 10%</t>
  </si>
  <si>
    <t>LYŽE</t>
  </si>
  <si>
    <t>TÝDENNÍ (6-12 DNÍ)</t>
  </si>
  <si>
    <t>PŮČOVNÉ ZA DEN</t>
  </si>
  <si>
    <t>CELOSEZONNÍ</t>
  </si>
  <si>
    <t>Boty Top</t>
  </si>
  <si>
    <t>DENNÍ (2-5 DNÍ)</t>
  </si>
  <si>
    <t>PŮJČOVNÉ</t>
  </si>
  <si>
    <t>PŮJČOVNÉ ZA DEN</t>
  </si>
  <si>
    <t>1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</si>
</sst>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15"/>
      <color theme="1"/>
      <name val="Arial"/>
      <family val="2"/>
    </font>
    <font>
      <i/>
      <sz val="22"/>
      <color theme="1"/>
      <name val="Arial"/>
      <family val="2"/>
    </font>
    <font>
      <sz val="15"/>
      <color theme="2" tint="-0.749992370372631"/>
      <name val="Arial"/>
      <family val="2"/>
    </font>
    <font>
      <b/>
      <sz val="15"/>
      <color theme="2" tint="-0.749992370372631"/>
      <name val="Arial"/>
      <family val="2"/>
    </font>
    <font>
      <sz val="26"/>
      <color theme="1"/>
      <name val="Arial Black"/>
      <family val="2"/>
    </font>
    <font>
      <b/>
      <sz val="22"/>
      <color theme="1"/>
      <name val="Arial"/>
      <family val="2"/>
    </font>
    <font>
      <sz val="26"/>
      <color theme="1"/>
      <name val="Arial"/>
      <family val="2"/>
    </font>
    <font>
      <sz val="20"/>
      <color theme="1"/>
      <name val="Arial"/>
      <family val="2"/>
    </font>
    <font>
      <sz val="18"/>
      <color theme="2" tint="-0.749992370372631"/>
      <name val="Arial"/>
      <family val="2"/>
    </font>
    <font>
      <sz val="22"/>
      <color theme="1"/>
      <name val="Arial"/>
      <family val="2"/>
      <charset val="238"/>
    </font>
    <font>
      <sz val="22"/>
      <color theme="1"/>
      <name val="Arial Black"/>
      <family val="2"/>
      <charset val="238"/>
    </font>
    <font>
      <sz val="22"/>
      <color theme="2" tint="-0.749992370372631"/>
      <name val="Arial"/>
      <family val="2"/>
    </font>
    <font>
      <sz val="36"/>
      <color theme="1"/>
      <name val="Racing Sans One"/>
      <charset val="238"/>
    </font>
    <font>
      <sz val="24"/>
      <color theme="1"/>
      <name val="Arial"/>
      <family val="2"/>
    </font>
    <font>
      <sz val="72"/>
      <color theme="1"/>
      <name val="Racing Sans One"/>
      <charset val="238"/>
    </font>
    <font>
      <b/>
      <sz val="36"/>
      <color theme="1"/>
      <name val="Racing Sans One"/>
      <charset val="238"/>
    </font>
    <font>
      <b/>
      <sz val="72"/>
      <color theme="1"/>
      <name val="Racing Sans On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3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2" borderId="3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right" wrapText="1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8" xfId="0" applyFont="1" applyFill="1" applyBorder="1"/>
    <xf numFmtId="0" fontId="3" fillId="2" borderId="0" xfId="0" applyFont="1" applyFill="1" applyAlignment="1">
      <alignment horizontal="right" wrapText="1"/>
    </xf>
    <xf numFmtId="0" fontId="3" fillId="3" borderId="0" xfId="0" applyFont="1" applyFill="1"/>
    <xf numFmtId="0" fontId="3" fillId="4" borderId="0" xfId="0" applyFont="1" applyFill="1"/>
    <xf numFmtId="0" fontId="6" fillId="0" borderId="3" xfId="0" applyFont="1" applyBorder="1" applyAlignment="1">
      <alignment horizontal="right"/>
    </xf>
    <xf numFmtId="0" fontId="10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3" fillId="2" borderId="3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8" xfId="0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8" xfId="0" applyFont="1" applyBorder="1"/>
    <xf numFmtId="0" fontId="13" fillId="0" borderId="0" xfId="0" applyFont="1" applyAlignment="1">
      <alignment horizontal="right" wrapText="1"/>
    </xf>
    <xf numFmtId="0" fontId="13" fillId="2" borderId="0" xfId="0" applyFont="1" applyFill="1"/>
    <xf numFmtId="0" fontId="13" fillId="2" borderId="7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8" xfId="0" applyFont="1" applyFill="1" applyBorder="1"/>
    <xf numFmtId="0" fontId="13" fillId="2" borderId="0" xfId="0" applyFont="1" applyFill="1" applyAlignment="1">
      <alignment horizontal="right" wrapText="1"/>
    </xf>
    <xf numFmtId="0" fontId="13" fillId="0" borderId="1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1" xfId="0" applyFont="1" applyBorder="1"/>
    <xf numFmtId="0" fontId="13" fillId="0" borderId="6" xfId="0" applyFont="1" applyBorder="1"/>
    <xf numFmtId="0" fontId="13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/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7" xfId="0" applyFont="1" applyBorder="1"/>
    <xf numFmtId="0" fontId="3" fillId="2" borderId="1" xfId="0" applyFont="1" applyFill="1" applyBorder="1"/>
    <xf numFmtId="0" fontId="4" fillId="0" borderId="9" xfId="0" applyFont="1" applyBorder="1" applyAlignment="1">
      <alignment horizontal="right" wrapText="1"/>
    </xf>
    <xf numFmtId="0" fontId="3" fillId="0" borderId="9" xfId="0" applyFont="1" applyBorder="1"/>
    <xf numFmtId="0" fontId="6" fillId="0" borderId="3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04"/>
  <sheetViews>
    <sheetView zoomScale="40" zoomScaleNormal="40" zoomScalePageLayoutView="50" workbookViewId="0">
      <selection activeCell="G1" sqref="G1:J1048576"/>
    </sheetView>
  </sheetViews>
  <sheetFormatPr defaultColWidth="11" defaultRowHeight="15"/>
  <cols>
    <col min="1" max="1" width="11.75" style="1" customWidth="1"/>
    <col min="2" max="2" width="54.5" style="1" bestFit="1" customWidth="1"/>
    <col min="3" max="3" width="15.125" style="2" customWidth="1"/>
    <col min="4" max="4" width="14" style="1" customWidth="1"/>
    <col min="5" max="5" width="13.875" style="1" customWidth="1"/>
    <col min="6" max="6" width="9.625" style="1" customWidth="1"/>
    <col min="7" max="7" width="54.5" style="1" bestFit="1" customWidth="1"/>
    <col min="8" max="8" width="15.125" style="1" customWidth="1"/>
    <col min="9" max="9" width="14" style="1" customWidth="1"/>
    <col min="10" max="10" width="13.875" style="1" customWidth="1"/>
    <col min="11" max="11" width="9.625" style="1" customWidth="1"/>
    <col min="12" max="12" width="54.5" style="1" bestFit="1" customWidth="1"/>
    <col min="13" max="13" width="13.75" style="1" hidden="1" customWidth="1"/>
    <col min="14" max="14" width="11.375" style="1" hidden="1" customWidth="1"/>
    <col min="15" max="15" width="11.25" style="1" hidden="1" customWidth="1"/>
    <col min="16" max="16" width="15.125" style="1" customWidth="1"/>
    <col min="17" max="17" width="14" style="1" customWidth="1"/>
    <col min="18" max="18" width="13.875" style="1" customWidth="1"/>
    <col min="19" max="19" width="11.75" style="1" customWidth="1"/>
    <col min="20" max="21" width="0" style="1" hidden="1" customWidth="1"/>
    <col min="22" max="22" width="17.375" style="1" hidden="1" customWidth="1"/>
    <col min="23" max="23" width="16.75" style="1" hidden="1" customWidth="1"/>
    <col min="24" max="24" width="11.5" style="1" hidden="1" customWidth="1"/>
    <col min="25" max="25" width="15" style="1" hidden="1" customWidth="1"/>
    <col min="26" max="26" width="0" style="1" hidden="1" customWidth="1"/>
    <col min="27" max="27" width="11.5" style="1" hidden="1" customWidth="1"/>
    <col min="28" max="28" width="15" style="1" hidden="1" customWidth="1"/>
    <col min="29" max="29" width="14.75" style="1" hidden="1" customWidth="1"/>
    <col min="30" max="30" width="11.5" style="1" hidden="1" customWidth="1"/>
    <col min="31" max="31" width="15" style="1" hidden="1" customWidth="1"/>
    <col min="32" max="32" width="0" style="1" hidden="1" customWidth="1"/>
    <col min="33" max="33" width="11.375" style="1" hidden="1" customWidth="1"/>
    <col min="34" max="34" width="15" style="1" hidden="1" customWidth="1"/>
    <col min="35" max="35" width="0" style="1" hidden="1" customWidth="1"/>
    <col min="36" max="36" width="11.375" style="1" hidden="1" customWidth="1"/>
    <col min="37" max="37" width="15" style="1" hidden="1" customWidth="1"/>
    <col min="38" max="38" width="0" style="1" hidden="1" customWidth="1"/>
    <col min="39" max="39" width="11.25" style="1" hidden="1" customWidth="1"/>
    <col min="40" max="40" width="14.625" style="1" hidden="1" customWidth="1"/>
    <col min="41" max="43" width="13.75" style="1" hidden="1" customWidth="1"/>
    <col min="44" max="47" width="0" style="1" hidden="1" customWidth="1"/>
    <col min="48" max="16384" width="11" style="1"/>
  </cols>
  <sheetData>
    <row r="1" spans="1:80" ht="16.149999999999999" customHeight="1"/>
    <row r="2" spans="1:80" s="68" customFormat="1" ht="44.25">
      <c r="B2" s="82" t="s">
        <v>57</v>
      </c>
      <c r="C2" s="82"/>
      <c r="D2" s="82"/>
      <c r="E2" s="82"/>
      <c r="F2" s="70" t="s">
        <v>1</v>
      </c>
      <c r="G2" s="82" t="s">
        <v>53</v>
      </c>
      <c r="H2" s="82"/>
      <c r="I2" s="82"/>
      <c r="J2" s="82"/>
      <c r="K2" s="69" t="s">
        <v>1</v>
      </c>
      <c r="L2" s="82" t="s">
        <v>55</v>
      </c>
      <c r="M2" s="82"/>
      <c r="N2" s="82"/>
      <c r="O2" s="82"/>
      <c r="P2" s="82"/>
      <c r="Q2" s="82"/>
      <c r="R2" s="82"/>
    </row>
    <row r="3" spans="1:80" s="16" customFormat="1" ht="57.75" thickBot="1">
      <c r="B3" s="18" t="s">
        <v>52</v>
      </c>
      <c r="C3" s="19" t="s">
        <v>59</v>
      </c>
      <c r="D3" s="19" t="s">
        <v>7</v>
      </c>
      <c r="E3" s="19" t="s">
        <v>6</v>
      </c>
      <c r="G3" s="18" t="s">
        <v>52</v>
      </c>
      <c r="H3" s="19" t="s">
        <v>58</v>
      </c>
      <c r="I3" s="19" t="s">
        <v>7</v>
      </c>
      <c r="J3" s="19" t="s">
        <v>6</v>
      </c>
      <c r="L3" s="18" t="s">
        <v>52</v>
      </c>
      <c r="M3" s="16" t="s">
        <v>19</v>
      </c>
      <c r="N3" s="16" t="s">
        <v>51</v>
      </c>
      <c r="O3" s="16" t="s">
        <v>50</v>
      </c>
      <c r="P3" s="19" t="s">
        <v>58</v>
      </c>
      <c r="Q3" s="19" t="s">
        <v>18</v>
      </c>
      <c r="R3" s="19" t="s">
        <v>6</v>
      </c>
      <c r="V3" s="67" t="s">
        <v>49</v>
      </c>
      <c r="X3" s="80" t="s">
        <v>48</v>
      </c>
      <c r="Y3" s="80"/>
      <c r="Z3" s="67"/>
      <c r="AA3" s="80" t="s">
        <v>47</v>
      </c>
      <c r="AB3" s="80"/>
      <c r="AC3" s="67"/>
      <c r="AD3" s="80" t="s">
        <v>44</v>
      </c>
      <c r="AE3" s="80"/>
      <c r="AG3" s="80" t="s">
        <v>46</v>
      </c>
      <c r="AH3" s="80"/>
      <c r="AI3" s="67"/>
      <c r="AJ3" s="80" t="s">
        <v>45</v>
      </c>
      <c r="AK3" s="80"/>
      <c r="AM3" s="80" t="s">
        <v>44</v>
      </c>
      <c r="AN3" s="80"/>
      <c r="AO3" s="16" t="s">
        <v>5</v>
      </c>
      <c r="AP3" s="16" t="s">
        <v>4</v>
      </c>
    </row>
    <row r="4" spans="1:80" s="52" customFormat="1" ht="26.1" customHeight="1">
      <c r="B4" s="65" t="s">
        <v>43</v>
      </c>
      <c r="C4" s="66">
        <v>100</v>
      </c>
      <c r="D4" s="62">
        <v>5</v>
      </c>
      <c r="E4" s="63">
        <v>0</v>
      </c>
      <c r="G4" s="65" t="s">
        <v>43</v>
      </c>
      <c r="H4" s="62">
        <v>600</v>
      </c>
      <c r="I4" s="62">
        <v>5</v>
      </c>
      <c r="J4" s="63">
        <v>0</v>
      </c>
      <c r="L4" s="65" t="s">
        <v>43</v>
      </c>
      <c r="M4" s="62">
        <v>900</v>
      </c>
      <c r="N4" s="64">
        <v>990</v>
      </c>
      <c r="O4" s="64">
        <v>1040</v>
      </c>
      <c r="P4" s="64">
        <v>1200</v>
      </c>
      <c r="Q4" s="62">
        <v>75</v>
      </c>
      <c r="R4" s="63">
        <v>500</v>
      </c>
      <c r="T4" s="52">
        <f t="shared" ref="T4:T13" si="0">P4-M4</f>
        <v>300</v>
      </c>
      <c r="U4" s="52">
        <f t="shared" ref="U4:U13" si="1">P4/$C4</f>
        <v>12</v>
      </c>
      <c r="V4" s="52">
        <f t="shared" ref="V4:V13" si="2">M4/C4</f>
        <v>9</v>
      </c>
      <c r="X4" s="52">
        <f t="shared" ref="X4:X13" si="3">$M4+($M4*0.1)</f>
        <v>990</v>
      </c>
      <c r="Y4" s="52">
        <f t="shared" ref="Y4:Y13" si="4">X4/$C4</f>
        <v>9.9</v>
      </c>
      <c r="AA4" s="52">
        <f t="shared" ref="AA4:AA13" si="5">$M4+($M4*0.15)</f>
        <v>1035</v>
      </c>
      <c r="AB4" s="52">
        <f t="shared" ref="AB4:AB13" si="6">AA4/$C4</f>
        <v>10.35</v>
      </c>
      <c r="AD4" s="52">
        <f t="shared" ref="AD4:AD13" si="7">$M4+($M4*0.2)</f>
        <v>1080</v>
      </c>
      <c r="AE4" s="52">
        <f t="shared" ref="AE4:AE13" si="8">AD4/$C4</f>
        <v>10.8</v>
      </c>
      <c r="AG4" s="52">
        <v>990</v>
      </c>
      <c r="AH4" s="52">
        <f t="shared" ref="AH4:AH13" si="9">AG4/$C4</f>
        <v>9.9</v>
      </c>
      <c r="AJ4" s="52">
        <v>1040</v>
      </c>
      <c r="AK4" s="52">
        <f t="shared" ref="AK4:AK13" si="10">AJ4/$C4</f>
        <v>10.4</v>
      </c>
      <c r="AM4" s="52">
        <v>1080</v>
      </c>
      <c r="AN4" s="52">
        <f t="shared" ref="AN4:AN13" si="11">AM4/$C4</f>
        <v>10.8</v>
      </c>
      <c r="AO4" s="62">
        <v>480</v>
      </c>
      <c r="AP4" s="62">
        <v>5</v>
      </c>
      <c r="AQ4" s="53">
        <f t="shared" ref="AQ4:AQ13" si="12">AP4*6</f>
        <v>30</v>
      </c>
      <c r="AR4" s="52">
        <v>40</v>
      </c>
      <c r="AS4" s="52">
        <v>40</v>
      </c>
      <c r="AT4" s="52">
        <f t="shared" ref="AT4:AT13" si="13">AS4/6</f>
        <v>6.666666666666667</v>
      </c>
      <c r="AU4" s="52">
        <f t="shared" ref="AU4:AU13" si="14">AP4*12</f>
        <v>60</v>
      </c>
    </row>
    <row r="5" spans="1:80" s="57" customFormat="1" ht="27">
      <c r="A5" s="52"/>
      <c r="B5" s="60" t="s">
        <v>42</v>
      </c>
      <c r="C5" s="61">
        <v>170</v>
      </c>
      <c r="D5" s="59">
        <v>10</v>
      </c>
      <c r="E5" s="58">
        <v>0</v>
      </c>
      <c r="F5" s="52"/>
      <c r="G5" s="60" t="s">
        <v>42</v>
      </c>
      <c r="H5" s="59">
        <v>1020</v>
      </c>
      <c r="I5" s="59">
        <v>10</v>
      </c>
      <c r="J5" s="58">
        <v>0</v>
      </c>
      <c r="K5" s="52"/>
      <c r="L5" s="60" t="s">
        <v>42</v>
      </c>
      <c r="M5" s="59">
        <v>1440</v>
      </c>
      <c r="N5" s="57">
        <f>N4+$AG$32</f>
        <v>1590</v>
      </c>
      <c r="O5" s="57">
        <v>1660</v>
      </c>
      <c r="P5" s="57">
        <v>1600</v>
      </c>
      <c r="Q5" s="59">
        <v>150</v>
      </c>
      <c r="R5" s="58">
        <v>1000</v>
      </c>
      <c r="S5" s="52"/>
      <c r="T5" s="52">
        <f t="shared" si="0"/>
        <v>160</v>
      </c>
      <c r="U5" s="52">
        <f t="shared" si="1"/>
        <v>9.4117647058823533</v>
      </c>
      <c r="V5" s="52">
        <f t="shared" si="2"/>
        <v>8.4705882352941178</v>
      </c>
      <c r="W5" s="52"/>
      <c r="X5" s="52">
        <f t="shared" si="3"/>
        <v>1584</v>
      </c>
      <c r="Y5" s="52">
        <f t="shared" si="4"/>
        <v>9.3176470588235301</v>
      </c>
      <c r="Z5" s="52"/>
      <c r="AA5" s="52">
        <f t="shared" si="5"/>
        <v>1656</v>
      </c>
      <c r="AB5" s="52">
        <f t="shared" si="6"/>
        <v>9.7411764705882344</v>
      </c>
      <c r="AC5" s="52"/>
      <c r="AD5" s="52">
        <f t="shared" si="7"/>
        <v>1728</v>
      </c>
      <c r="AE5" s="52">
        <f t="shared" si="8"/>
        <v>10.164705882352941</v>
      </c>
      <c r="AF5" s="52"/>
      <c r="AG5" s="52">
        <f>AG4+$AG$32</f>
        <v>1590</v>
      </c>
      <c r="AH5" s="52">
        <f t="shared" si="9"/>
        <v>9.3529411764705888</v>
      </c>
      <c r="AI5" s="52"/>
      <c r="AJ5" s="52">
        <f>AJ4+AJ$32</f>
        <v>1660</v>
      </c>
      <c r="AK5" s="52">
        <f t="shared" si="10"/>
        <v>9.764705882352942</v>
      </c>
      <c r="AL5" s="52"/>
      <c r="AM5" s="52">
        <f>AM4+AM$32</f>
        <v>1730</v>
      </c>
      <c r="AN5" s="52">
        <f t="shared" si="11"/>
        <v>10.176470588235293</v>
      </c>
      <c r="AO5" s="53">
        <v>780</v>
      </c>
      <c r="AP5" s="53">
        <v>10</v>
      </c>
      <c r="AQ5" s="53">
        <f t="shared" si="12"/>
        <v>60</v>
      </c>
      <c r="AR5" s="52">
        <f>AR4+$AR$32</f>
        <v>70</v>
      </c>
      <c r="AS5" s="52">
        <f t="shared" ref="AS5:AS13" si="15">(AO5*0.1)</f>
        <v>78</v>
      </c>
      <c r="AT5" s="52">
        <f t="shared" si="13"/>
        <v>13</v>
      </c>
      <c r="AU5" s="52">
        <f t="shared" si="14"/>
        <v>120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</row>
    <row r="6" spans="1:80" s="52" customFormat="1" ht="27">
      <c r="B6" s="55" t="s">
        <v>41</v>
      </c>
      <c r="C6" s="56">
        <v>130</v>
      </c>
      <c r="D6" s="53">
        <v>10</v>
      </c>
      <c r="E6" s="54">
        <v>0</v>
      </c>
      <c r="G6" s="55" t="s">
        <v>41</v>
      </c>
      <c r="H6" s="53">
        <v>780</v>
      </c>
      <c r="I6" s="53">
        <v>10</v>
      </c>
      <c r="J6" s="54">
        <v>0</v>
      </c>
      <c r="L6" s="55" t="s">
        <v>41</v>
      </c>
      <c r="M6" s="53">
        <v>1080</v>
      </c>
      <c r="N6" s="52">
        <v>1200</v>
      </c>
      <c r="O6" s="52">
        <v>1250</v>
      </c>
      <c r="P6" s="52">
        <v>1500</v>
      </c>
      <c r="Q6" s="53">
        <v>150</v>
      </c>
      <c r="R6" s="54">
        <v>1000</v>
      </c>
      <c r="T6" s="52">
        <f t="shared" si="0"/>
        <v>420</v>
      </c>
      <c r="U6" s="52">
        <f t="shared" si="1"/>
        <v>11.538461538461538</v>
      </c>
      <c r="V6" s="52">
        <f t="shared" si="2"/>
        <v>8.3076923076923084</v>
      </c>
      <c r="X6" s="52">
        <f t="shared" si="3"/>
        <v>1188</v>
      </c>
      <c r="Y6" s="52">
        <f t="shared" si="4"/>
        <v>9.138461538461538</v>
      </c>
      <c r="AA6" s="52">
        <f t="shared" si="5"/>
        <v>1242</v>
      </c>
      <c r="AB6" s="52">
        <f t="shared" si="6"/>
        <v>9.5538461538461537</v>
      </c>
      <c r="AD6" s="52">
        <f t="shared" si="7"/>
        <v>1296</v>
      </c>
      <c r="AE6" s="52">
        <f t="shared" si="8"/>
        <v>9.9692307692307693</v>
      </c>
      <c r="AG6" s="52">
        <v>1200</v>
      </c>
      <c r="AH6" s="52">
        <f t="shared" si="9"/>
        <v>9.2307692307692299</v>
      </c>
      <c r="AJ6" s="52">
        <v>1250</v>
      </c>
      <c r="AK6" s="52">
        <f t="shared" si="10"/>
        <v>9.615384615384615</v>
      </c>
      <c r="AM6" s="52">
        <v>1300</v>
      </c>
      <c r="AN6" s="52">
        <f t="shared" si="11"/>
        <v>10</v>
      </c>
      <c r="AO6" s="53">
        <v>600</v>
      </c>
      <c r="AP6" s="53">
        <v>10</v>
      </c>
      <c r="AQ6" s="53">
        <f t="shared" si="12"/>
        <v>60</v>
      </c>
      <c r="AR6" s="52">
        <v>70</v>
      </c>
      <c r="AS6" s="52">
        <f t="shared" si="15"/>
        <v>60</v>
      </c>
      <c r="AT6" s="52">
        <f t="shared" si="13"/>
        <v>10</v>
      </c>
      <c r="AU6" s="52">
        <f t="shared" si="14"/>
        <v>120</v>
      </c>
    </row>
    <row r="7" spans="1:80" s="57" customFormat="1" ht="27">
      <c r="A7" s="52"/>
      <c r="B7" s="60" t="s">
        <v>40</v>
      </c>
      <c r="C7" s="61">
        <v>200</v>
      </c>
      <c r="D7" s="59">
        <v>15</v>
      </c>
      <c r="E7" s="58">
        <v>0</v>
      </c>
      <c r="F7" s="52"/>
      <c r="G7" s="60" t="s">
        <v>40</v>
      </c>
      <c r="H7" s="59">
        <v>1200</v>
      </c>
      <c r="I7" s="59">
        <v>15</v>
      </c>
      <c r="J7" s="58">
        <v>0</v>
      </c>
      <c r="K7" s="52"/>
      <c r="L7" s="60" t="s">
        <v>40</v>
      </c>
      <c r="M7" s="59">
        <v>1620</v>
      </c>
      <c r="N7" s="57">
        <f>N6+$AG$32</f>
        <v>1800</v>
      </c>
      <c r="O7" s="57">
        <v>1870</v>
      </c>
      <c r="P7" s="57">
        <v>1800</v>
      </c>
      <c r="Q7" s="59">
        <v>225</v>
      </c>
      <c r="R7" s="58">
        <v>1500</v>
      </c>
      <c r="S7" s="52"/>
      <c r="T7" s="52">
        <f t="shared" si="0"/>
        <v>180</v>
      </c>
      <c r="U7" s="52">
        <f t="shared" si="1"/>
        <v>9</v>
      </c>
      <c r="V7" s="52">
        <f t="shared" si="2"/>
        <v>8.1</v>
      </c>
      <c r="W7" s="52"/>
      <c r="X7" s="52">
        <f t="shared" si="3"/>
        <v>1782</v>
      </c>
      <c r="Y7" s="52">
        <f t="shared" si="4"/>
        <v>8.91</v>
      </c>
      <c r="Z7" s="52"/>
      <c r="AA7" s="52">
        <f t="shared" si="5"/>
        <v>1863</v>
      </c>
      <c r="AB7" s="52">
        <f t="shared" si="6"/>
        <v>9.3149999999999995</v>
      </c>
      <c r="AC7" s="52"/>
      <c r="AD7" s="52">
        <f t="shared" si="7"/>
        <v>1944</v>
      </c>
      <c r="AE7" s="52">
        <f t="shared" si="8"/>
        <v>9.7200000000000006</v>
      </c>
      <c r="AF7" s="52"/>
      <c r="AG7" s="52">
        <f>AG6+$AG$32</f>
        <v>1800</v>
      </c>
      <c r="AH7" s="52">
        <f t="shared" si="9"/>
        <v>9</v>
      </c>
      <c r="AI7" s="52"/>
      <c r="AJ7" s="52">
        <f>AJ6+AJ$32</f>
        <v>1870</v>
      </c>
      <c r="AK7" s="52">
        <f t="shared" si="10"/>
        <v>9.35</v>
      </c>
      <c r="AL7" s="52"/>
      <c r="AM7" s="52">
        <f>AM6+AM$32</f>
        <v>1950</v>
      </c>
      <c r="AN7" s="52">
        <f t="shared" si="11"/>
        <v>9.75</v>
      </c>
      <c r="AO7" s="53">
        <v>900</v>
      </c>
      <c r="AP7" s="53">
        <v>15</v>
      </c>
      <c r="AQ7" s="53">
        <f t="shared" si="12"/>
        <v>90</v>
      </c>
      <c r="AR7" s="52">
        <f>AR6+$AR$32</f>
        <v>100</v>
      </c>
      <c r="AS7" s="52">
        <f t="shared" si="15"/>
        <v>90</v>
      </c>
      <c r="AT7" s="52">
        <f t="shared" si="13"/>
        <v>15</v>
      </c>
      <c r="AU7" s="52">
        <f t="shared" si="14"/>
        <v>180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</row>
    <row r="8" spans="1:80" s="52" customFormat="1" ht="27">
      <c r="B8" s="55" t="s">
        <v>39</v>
      </c>
      <c r="C8" s="56">
        <v>170</v>
      </c>
      <c r="D8" s="53">
        <v>10</v>
      </c>
      <c r="E8" s="54">
        <v>0</v>
      </c>
      <c r="G8" s="55" t="s">
        <v>39</v>
      </c>
      <c r="H8" s="53">
        <v>1020</v>
      </c>
      <c r="I8" s="53">
        <v>10</v>
      </c>
      <c r="J8" s="54">
        <v>0</v>
      </c>
      <c r="L8" s="55" t="s">
        <v>39</v>
      </c>
      <c r="M8" s="53">
        <v>1260</v>
      </c>
      <c r="N8" s="52">
        <v>1390</v>
      </c>
      <c r="O8" s="52">
        <v>1450</v>
      </c>
      <c r="P8" s="52">
        <v>1900</v>
      </c>
      <c r="Q8" s="53">
        <v>150</v>
      </c>
      <c r="R8" s="54">
        <v>1000</v>
      </c>
      <c r="T8" s="52">
        <f t="shared" si="0"/>
        <v>640</v>
      </c>
      <c r="U8" s="52">
        <f t="shared" si="1"/>
        <v>11.176470588235293</v>
      </c>
      <c r="V8" s="52">
        <f t="shared" si="2"/>
        <v>7.4117647058823533</v>
      </c>
      <c r="X8" s="52">
        <f t="shared" si="3"/>
        <v>1386</v>
      </c>
      <c r="Y8" s="52">
        <f t="shared" si="4"/>
        <v>8.1529411764705877</v>
      </c>
      <c r="AA8" s="52">
        <f t="shared" si="5"/>
        <v>1449</v>
      </c>
      <c r="AB8" s="52">
        <f t="shared" si="6"/>
        <v>8.5235294117647058</v>
      </c>
      <c r="AD8" s="52">
        <f t="shared" si="7"/>
        <v>1512</v>
      </c>
      <c r="AE8" s="52">
        <f t="shared" si="8"/>
        <v>8.8941176470588239</v>
      </c>
      <c r="AG8" s="52">
        <v>1390</v>
      </c>
      <c r="AH8" s="52">
        <f t="shared" si="9"/>
        <v>8.1764705882352935</v>
      </c>
      <c r="AJ8" s="52">
        <v>1450</v>
      </c>
      <c r="AK8" s="52">
        <f t="shared" si="10"/>
        <v>8.5294117647058822</v>
      </c>
      <c r="AM8" s="52">
        <v>1500</v>
      </c>
      <c r="AN8" s="52">
        <f t="shared" si="11"/>
        <v>8.8235294117647065</v>
      </c>
      <c r="AO8" s="53">
        <v>780</v>
      </c>
      <c r="AP8" s="53">
        <v>10</v>
      </c>
      <c r="AQ8" s="53">
        <f t="shared" si="12"/>
        <v>60</v>
      </c>
      <c r="AR8" s="52">
        <v>80</v>
      </c>
      <c r="AS8" s="52">
        <f t="shared" si="15"/>
        <v>78</v>
      </c>
      <c r="AT8" s="52">
        <f t="shared" si="13"/>
        <v>13</v>
      </c>
      <c r="AU8" s="52">
        <f t="shared" si="14"/>
        <v>120</v>
      </c>
    </row>
    <row r="9" spans="1:80" s="57" customFormat="1" ht="27">
      <c r="A9" s="52"/>
      <c r="B9" s="60" t="s">
        <v>38</v>
      </c>
      <c r="C9" s="61">
        <v>240</v>
      </c>
      <c r="D9" s="59">
        <v>15</v>
      </c>
      <c r="E9" s="58">
        <v>0</v>
      </c>
      <c r="F9" s="52"/>
      <c r="G9" s="60" t="s">
        <v>38</v>
      </c>
      <c r="H9" s="59">
        <v>1440</v>
      </c>
      <c r="I9" s="59">
        <v>15</v>
      </c>
      <c r="J9" s="58">
        <v>0</v>
      </c>
      <c r="K9" s="52"/>
      <c r="L9" s="60" t="s">
        <v>38</v>
      </c>
      <c r="M9" s="59">
        <v>1800</v>
      </c>
      <c r="N9" s="57">
        <f>N8+$AG$32</f>
        <v>1990</v>
      </c>
      <c r="O9" s="57">
        <v>2070</v>
      </c>
      <c r="P9" s="57">
        <v>2200</v>
      </c>
      <c r="Q9" s="59">
        <v>225</v>
      </c>
      <c r="R9" s="58">
        <v>1500</v>
      </c>
      <c r="S9" s="52"/>
      <c r="T9" s="52">
        <f t="shared" si="0"/>
        <v>400</v>
      </c>
      <c r="U9" s="52">
        <f t="shared" si="1"/>
        <v>9.1666666666666661</v>
      </c>
      <c r="V9" s="52">
        <f t="shared" si="2"/>
        <v>7.5</v>
      </c>
      <c r="W9" s="52"/>
      <c r="X9" s="52">
        <f t="shared" si="3"/>
        <v>1980</v>
      </c>
      <c r="Y9" s="52">
        <f t="shared" si="4"/>
        <v>8.25</v>
      </c>
      <c r="Z9" s="52"/>
      <c r="AA9" s="52">
        <f t="shared" si="5"/>
        <v>2070</v>
      </c>
      <c r="AB9" s="52">
        <f t="shared" si="6"/>
        <v>8.625</v>
      </c>
      <c r="AC9" s="52"/>
      <c r="AD9" s="52">
        <f t="shared" si="7"/>
        <v>2160</v>
      </c>
      <c r="AE9" s="52">
        <f t="shared" si="8"/>
        <v>9</v>
      </c>
      <c r="AF9" s="52"/>
      <c r="AG9" s="52">
        <f>AG8+$AG$32</f>
        <v>1990</v>
      </c>
      <c r="AH9" s="52">
        <f t="shared" si="9"/>
        <v>8.2916666666666661</v>
      </c>
      <c r="AI9" s="52"/>
      <c r="AJ9" s="52">
        <f>AJ8+AJ$32</f>
        <v>2070</v>
      </c>
      <c r="AK9" s="52">
        <f t="shared" si="10"/>
        <v>8.625</v>
      </c>
      <c r="AL9" s="52"/>
      <c r="AM9" s="52">
        <f>AM8+AM$32</f>
        <v>2150</v>
      </c>
      <c r="AN9" s="52">
        <f t="shared" si="11"/>
        <v>8.9583333333333339</v>
      </c>
      <c r="AO9" s="53">
        <v>1080</v>
      </c>
      <c r="AP9" s="53">
        <v>15</v>
      </c>
      <c r="AQ9" s="53">
        <f t="shared" si="12"/>
        <v>90</v>
      </c>
      <c r="AR9" s="52">
        <f>AR8+$AR$32</f>
        <v>110</v>
      </c>
      <c r="AS9" s="52">
        <f t="shared" si="15"/>
        <v>108</v>
      </c>
      <c r="AT9" s="52">
        <f t="shared" si="13"/>
        <v>18</v>
      </c>
      <c r="AU9" s="52">
        <f t="shared" si="14"/>
        <v>180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</row>
    <row r="10" spans="1:80" s="52" customFormat="1" ht="27.75">
      <c r="B10" s="55" t="s">
        <v>37</v>
      </c>
      <c r="C10" s="56">
        <v>210</v>
      </c>
      <c r="D10" s="53">
        <v>15</v>
      </c>
      <c r="E10" s="54">
        <v>0</v>
      </c>
      <c r="G10" s="55" t="s">
        <v>37</v>
      </c>
      <c r="H10" s="53">
        <v>1260</v>
      </c>
      <c r="I10" s="53">
        <v>15</v>
      </c>
      <c r="J10" s="54">
        <v>0</v>
      </c>
      <c r="L10" s="55" t="s">
        <v>37</v>
      </c>
      <c r="M10" s="53">
        <v>1460</v>
      </c>
      <c r="N10" s="52">
        <v>1600</v>
      </c>
      <c r="O10" s="52">
        <v>1680</v>
      </c>
      <c r="P10" s="52">
        <v>2000</v>
      </c>
      <c r="Q10" s="53">
        <v>225</v>
      </c>
      <c r="R10" s="54">
        <v>1000</v>
      </c>
      <c r="T10" s="52">
        <f t="shared" si="0"/>
        <v>540</v>
      </c>
      <c r="U10" s="52">
        <f t="shared" si="1"/>
        <v>9.5238095238095237</v>
      </c>
      <c r="V10" s="52">
        <f t="shared" si="2"/>
        <v>6.9523809523809526</v>
      </c>
      <c r="X10" s="52">
        <f t="shared" si="3"/>
        <v>1606</v>
      </c>
      <c r="Y10" s="52">
        <f t="shared" si="4"/>
        <v>7.647619047619048</v>
      </c>
      <c r="AA10" s="52">
        <f t="shared" si="5"/>
        <v>1679</v>
      </c>
      <c r="AB10" s="52">
        <f t="shared" si="6"/>
        <v>7.9952380952380953</v>
      </c>
      <c r="AD10" s="52">
        <f t="shared" si="7"/>
        <v>1752</v>
      </c>
      <c r="AE10" s="52">
        <f t="shared" si="8"/>
        <v>8.3428571428571434</v>
      </c>
      <c r="AG10" s="52">
        <v>1600</v>
      </c>
      <c r="AH10" s="52">
        <f t="shared" si="9"/>
        <v>7.6190476190476186</v>
      </c>
      <c r="AJ10" s="52">
        <v>1680</v>
      </c>
      <c r="AK10" s="52">
        <f t="shared" si="10"/>
        <v>8</v>
      </c>
      <c r="AM10" s="52">
        <v>1760</v>
      </c>
      <c r="AN10" s="52">
        <f t="shared" si="11"/>
        <v>8.3809523809523814</v>
      </c>
      <c r="AO10" s="53">
        <v>960</v>
      </c>
      <c r="AP10" s="53">
        <v>15</v>
      </c>
      <c r="AQ10" s="53">
        <f t="shared" si="12"/>
        <v>90</v>
      </c>
      <c r="AR10" s="52">
        <f>AP10*6</f>
        <v>90</v>
      </c>
      <c r="AS10" s="52">
        <f t="shared" si="15"/>
        <v>96</v>
      </c>
      <c r="AT10" s="52">
        <f t="shared" si="13"/>
        <v>16</v>
      </c>
      <c r="AU10" s="52">
        <f t="shared" si="14"/>
        <v>180</v>
      </c>
    </row>
    <row r="11" spans="1:80" s="57" customFormat="1" ht="27">
      <c r="A11" s="52"/>
      <c r="B11" s="60" t="s">
        <v>36</v>
      </c>
      <c r="C11" s="61">
        <v>275</v>
      </c>
      <c r="D11" s="59">
        <v>20</v>
      </c>
      <c r="E11" s="58">
        <v>0</v>
      </c>
      <c r="F11" s="52"/>
      <c r="G11" s="60" t="s">
        <v>36</v>
      </c>
      <c r="H11" s="59">
        <v>1650</v>
      </c>
      <c r="I11" s="59">
        <v>20</v>
      </c>
      <c r="J11" s="58">
        <v>0</v>
      </c>
      <c r="K11" s="52"/>
      <c r="L11" s="60" t="s">
        <v>36</v>
      </c>
      <c r="M11" s="59">
        <v>2000</v>
      </c>
      <c r="N11" s="57">
        <f>N10+$AG$32</f>
        <v>2200</v>
      </c>
      <c r="O11" s="57">
        <v>2300</v>
      </c>
      <c r="P11" s="57">
        <v>2500</v>
      </c>
      <c r="Q11" s="59">
        <v>300</v>
      </c>
      <c r="R11" s="58">
        <v>1500</v>
      </c>
      <c r="S11" s="52"/>
      <c r="T11" s="52">
        <f t="shared" si="0"/>
        <v>500</v>
      </c>
      <c r="U11" s="52">
        <f t="shared" si="1"/>
        <v>9.0909090909090917</v>
      </c>
      <c r="V11" s="52">
        <f t="shared" si="2"/>
        <v>7.2727272727272725</v>
      </c>
      <c r="W11" s="52"/>
      <c r="X11" s="52">
        <f t="shared" si="3"/>
        <v>2200</v>
      </c>
      <c r="Y11" s="52">
        <f t="shared" si="4"/>
        <v>8</v>
      </c>
      <c r="Z11" s="52"/>
      <c r="AA11" s="52">
        <f t="shared" si="5"/>
        <v>2300</v>
      </c>
      <c r="AB11" s="52">
        <f t="shared" si="6"/>
        <v>8.3636363636363633</v>
      </c>
      <c r="AC11" s="52"/>
      <c r="AD11" s="52">
        <f t="shared" si="7"/>
        <v>2400</v>
      </c>
      <c r="AE11" s="52">
        <f t="shared" si="8"/>
        <v>8.7272727272727266</v>
      </c>
      <c r="AF11" s="52"/>
      <c r="AG11" s="52">
        <f>AG10+$AG$32</f>
        <v>2200</v>
      </c>
      <c r="AH11" s="52">
        <f t="shared" si="9"/>
        <v>8</v>
      </c>
      <c r="AI11" s="52"/>
      <c r="AJ11" s="52">
        <f>AJ10+AJ$32</f>
        <v>2300</v>
      </c>
      <c r="AK11" s="52">
        <f t="shared" si="10"/>
        <v>8.3636363636363633</v>
      </c>
      <c r="AL11" s="52"/>
      <c r="AM11" s="52">
        <f>AM10+AM$32</f>
        <v>2410</v>
      </c>
      <c r="AN11" s="52">
        <f t="shared" si="11"/>
        <v>8.7636363636363637</v>
      </c>
      <c r="AO11" s="53">
        <v>1260</v>
      </c>
      <c r="AP11" s="53">
        <v>20</v>
      </c>
      <c r="AQ11" s="53">
        <f t="shared" si="12"/>
        <v>120</v>
      </c>
      <c r="AR11" s="52">
        <f>AR10+$AR$32</f>
        <v>120</v>
      </c>
      <c r="AS11" s="52">
        <f t="shared" si="15"/>
        <v>126</v>
      </c>
      <c r="AT11" s="52">
        <f t="shared" si="13"/>
        <v>21</v>
      </c>
      <c r="AU11" s="52">
        <f t="shared" si="14"/>
        <v>240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</row>
    <row r="12" spans="1:80" s="52" customFormat="1" ht="27.75">
      <c r="B12" s="55" t="s">
        <v>35</v>
      </c>
      <c r="C12" s="56">
        <v>300</v>
      </c>
      <c r="D12" s="53">
        <v>25</v>
      </c>
      <c r="E12" s="54">
        <v>3000</v>
      </c>
      <c r="G12" s="55" t="s">
        <v>35</v>
      </c>
      <c r="H12" s="53">
        <v>1800</v>
      </c>
      <c r="I12" s="53">
        <v>25</v>
      </c>
      <c r="J12" s="54">
        <v>3000</v>
      </c>
      <c r="L12" s="55" t="s">
        <v>35</v>
      </c>
      <c r="M12" s="53">
        <v>2460</v>
      </c>
      <c r="N12" s="52">
        <v>2700</v>
      </c>
      <c r="O12" s="52">
        <v>2900</v>
      </c>
      <c r="P12" s="52">
        <v>3000</v>
      </c>
      <c r="Q12" s="53">
        <v>375</v>
      </c>
      <c r="R12" s="54">
        <v>3000</v>
      </c>
      <c r="T12" s="52">
        <f t="shared" si="0"/>
        <v>540</v>
      </c>
      <c r="U12" s="52">
        <f t="shared" si="1"/>
        <v>10</v>
      </c>
      <c r="V12" s="52">
        <f t="shared" si="2"/>
        <v>8.1999999999999993</v>
      </c>
      <c r="X12" s="52">
        <f t="shared" si="3"/>
        <v>2706</v>
      </c>
      <c r="Y12" s="52">
        <f t="shared" si="4"/>
        <v>9.02</v>
      </c>
      <c r="AA12" s="52">
        <f t="shared" si="5"/>
        <v>2829</v>
      </c>
      <c r="AB12" s="52">
        <f t="shared" si="6"/>
        <v>9.43</v>
      </c>
      <c r="AD12" s="52">
        <f t="shared" si="7"/>
        <v>2952</v>
      </c>
      <c r="AE12" s="52">
        <f t="shared" si="8"/>
        <v>9.84</v>
      </c>
      <c r="AG12" s="52">
        <v>2700</v>
      </c>
      <c r="AH12" s="52">
        <f t="shared" si="9"/>
        <v>9</v>
      </c>
      <c r="AJ12" s="52">
        <v>2900</v>
      </c>
      <c r="AK12" s="52">
        <f t="shared" si="10"/>
        <v>9.6666666666666661</v>
      </c>
      <c r="AM12" s="52">
        <v>2950</v>
      </c>
      <c r="AN12" s="52">
        <f t="shared" si="11"/>
        <v>9.8333333333333339</v>
      </c>
      <c r="AO12" s="53">
        <v>1500</v>
      </c>
      <c r="AP12" s="53">
        <v>25</v>
      </c>
      <c r="AQ12" s="53">
        <f t="shared" si="12"/>
        <v>150</v>
      </c>
      <c r="AR12" s="52">
        <f>AP12*6</f>
        <v>150</v>
      </c>
      <c r="AS12" s="52">
        <f t="shared" si="15"/>
        <v>150</v>
      </c>
      <c r="AT12" s="52">
        <f t="shared" si="13"/>
        <v>25</v>
      </c>
      <c r="AU12" s="52">
        <f t="shared" si="14"/>
        <v>300</v>
      </c>
    </row>
    <row r="13" spans="1:80" s="36" customFormat="1" ht="27.95" customHeight="1" thickBot="1">
      <c r="A13" s="37"/>
      <c r="B13" s="50" t="s">
        <v>34</v>
      </c>
      <c r="C13" s="51">
        <v>360</v>
      </c>
      <c r="D13" s="49">
        <v>30</v>
      </c>
      <c r="E13" s="48">
        <v>3000</v>
      </c>
      <c r="F13" s="37"/>
      <c r="G13" s="50" t="s">
        <v>34</v>
      </c>
      <c r="H13" s="49">
        <v>2150</v>
      </c>
      <c r="I13" s="49">
        <v>30</v>
      </c>
      <c r="J13" s="48">
        <v>3000</v>
      </c>
      <c r="K13" s="37"/>
      <c r="L13" s="41" t="s">
        <v>34</v>
      </c>
      <c r="M13" s="40">
        <v>3000</v>
      </c>
      <c r="N13" s="47">
        <f>N12+$AG$32</f>
        <v>3300</v>
      </c>
      <c r="O13" s="47">
        <v>3520</v>
      </c>
      <c r="P13" s="47">
        <v>3500</v>
      </c>
      <c r="Q13" s="40">
        <v>450</v>
      </c>
      <c r="R13" s="39">
        <v>3500</v>
      </c>
      <c r="S13" s="37"/>
      <c r="T13" s="37">
        <f t="shared" si="0"/>
        <v>500</v>
      </c>
      <c r="U13" s="37">
        <f t="shared" si="1"/>
        <v>9.7222222222222214</v>
      </c>
      <c r="V13" s="37">
        <f t="shared" si="2"/>
        <v>8.3333333333333339</v>
      </c>
      <c r="W13" s="37"/>
      <c r="X13" s="37">
        <f t="shared" si="3"/>
        <v>3300</v>
      </c>
      <c r="Y13" s="37">
        <f t="shared" si="4"/>
        <v>9.1666666666666661</v>
      </c>
      <c r="Z13" s="37"/>
      <c r="AA13" s="37">
        <f t="shared" si="5"/>
        <v>3450</v>
      </c>
      <c r="AB13" s="37">
        <f t="shared" si="6"/>
        <v>9.5833333333333339</v>
      </c>
      <c r="AC13" s="37"/>
      <c r="AD13" s="37">
        <f t="shared" si="7"/>
        <v>3600</v>
      </c>
      <c r="AE13" s="37">
        <f t="shared" si="8"/>
        <v>10</v>
      </c>
      <c r="AF13" s="37"/>
      <c r="AG13" s="37">
        <f>AG12+$AG$32</f>
        <v>3300</v>
      </c>
      <c r="AH13" s="37">
        <f t="shared" si="9"/>
        <v>9.1666666666666661</v>
      </c>
      <c r="AI13" s="37"/>
      <c r="AJ13" s="37">
        <f>AJ12+AJ$32</f>
        <v>3520</v>
      </c>
      <c r="AK13" s="37">
        <f t="shared" si="10"/>
        <v>9.7777777777777786</v>
      </c>
      <c r="AL13" s="37"/>
      <c r="AM13" s="37">
        <f>AM12+AM$32</f>
        <v>3600</v>
      </c>
      <c r="AN13" s="37">
        <f t="shared" si="11"/>
        <v>10</v>
      </c>
      <c r="AO13" s="44">
        <v>1800</v>
      </c>
      <c r="AP13" s="44">
        <v>30</v>
      </c>
      <c r="AQ13" s="44">
        <f t="shared" si="12"/>
        <v>180</v>
      </c>
      <c r="AR13" s="37">
        <f>AR12+$AR$32</f>
        <v>180</v>
      </c>
      <c r="AS13" s="37">
        <f t="shared" si="15"/>
        <v>180</v>
      </c>
      <c r="AT13" s="37">
        <f t="shared" si="13"/>
        <v>30</v>
      </c>
      <c r="AU13" s="37">
        <f t="shared" si="14"/>
        <v>360</v>
      </c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</row>
    <row r="14" spans="1:80" s="37" customFormat="1" ht="27.95" customHeight="1">
      <c r="B14" s="45" t="s">
        <v>33</v>
      </c>
      <c r="C14" s="46">
        <v>720</v>
      </c>
      <c r="D14" s="44">
        <v>75</v>
      </c>
      <c r="E14" s="43">
        <v>7000</v>
      </c>
      <c r="G14" s="45" t="s">
        <v>33</v>
      </c>
      <c r="H14" s="44">
        <v>4300</v>
      </c>
      <c r="I14" s="44">
        <v>75</v>
      </c>
      <c r="J14" s="43">
        <v>7000</v>
      </c>
      <c r="L14" s="38"/>
      <c r="M14" s="38"/>
      <c r="N14" s="38"/>
      <c r="O14" s="38"/>
      <c r="P14" s="38"/>
      <c r="Q14" s="38"/>
      <c r="R14" s="38"/>
    </row>
    <row r="15" spans="1:80" s="36" customFormat="1" ht="27.95" customHeight="1" thickBot="1">
      <c r="A15" s="37"/>
      <c r="B15" s="41" t="s">
        <v>32</v>
      </c>
      <c r="C15" s="42">
        <v>780</v>
      </c>
      <c r="D15" s="40">
        <v>80</v>
      </c>
      <c r="E15" s="39">
        <v>7000</v>
      </c>
      <c r="F15" s="37"/>
      <c r="G15" s="41" t="s">
        <v>32</v>
      </c>
      <c r="H15" s="40">
        <v>4700</v>
      </c>
      <c r="I15" s="40">
        <v>80</v>
      </c>
      <c r="J15" s="39">
        <v>7000</v>
      </c>
      <c r="K15" s="37"/>
      <c r="L15" s="38"/>
      <c r="M15" s="38"/>
      <c r="N15" s="38"/>
      <c r="O15" s="38"/>
      <c r="P15" s="38"/>
      <c r="Q15" s="38"/>
      <c r="R15" s="3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</row>
    <row r="16" spans="1:80" s="16" customFormat="1" ht="49.15" customHeight="1" thickBot="1">
      <c r="B16" s="18" t="s">
        <v>31</v>
      </c>
      <c r="C16" s="19" t="s">
        <v>59</v>
      </c>
      <c r="D16" s="19" t="s">
        <v>7</v>
      </c>
      <c r="E16" s="19" t="s">
        <v>6</v>
      </c>
      <c r="G16" s="18" t="s">
        <v>31</v>
      </c>
      <c r="H16" s="19" t="s">
        <v>58</v>
      </c>
      <c r="I16" s="19" t="s">
        <v>7</v>
      </c>
      <c r="J16" s="19" t="s">
        <v>6</v>
      </c>
      <c r="L16" s="18" t="s">
        <v>31</v>
      </c>
      <c r="M16" s="16" t="s">
        <v>19</v>
      </c>
      <c r="N16" s="5"/>
      <c r="O16" s="5"/>
      <c r="P16" s="79" t="s">
        <v>58</v>
      </c>
      <c r="Q16" s="17" t="s">
        <v>18</v>
      </c>
      <c r="R16" s="19" t="s">
        <v>6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G16" s="5"/>
      <c r="AH16" s="5"/>
      <c r="AI16" s="5"/>
      <c r="AJ16" s="5"/>
      <c r="AK16" s="5"/>
      <c r="AN16" s="5"/>
      <c r="AO16" s="16" t="s">
        <v>5</v>
      </c>
      <c r="AP16" s="16" t="s">
        <v>4</v>
      </c>
      <c r="AR16" s="5"/>
    </row>
    <row r="17" spans="1:80" s="5" customFormat="1" ht="26.1" customHeight="1">
      <c r="B17" s="14" t="s">
        <v>30</v>
      </c>
      <c r="C17" s="15">
        <v>170</v>
      </c>
      <c r="D17" s="12">
        <v>10</v>
      </c>
      <c r="E17" s="13">
        <v>0</v>
      </c>
      <c r="G17" s="14" t="s">
        <v>30</v>
      </c>
      <c r="H17" s="12">
        <v>1020</v>
      </c>
      <c r="I17" s="12">
        <v>10</v>
      </c>
      <c r="J17" s="13">
        <v>0</v>
      </c>
      <c r="L17" s="14" t="s">
        <v>30</v>
      </c>
      <c r="M17" s="12">
        <v>1260</v>
      </c>
      <c r="N17" s="5">
        <v>1390</v>
      </c>
      <c r="O17" s="5">
        <v>1450</v>
      </c>
      <c r="P17" s="5">
        <v>1900</v>
      </c>
      <c r="Q17" s="12">
        <v>150</v>
      </c>
      <c r="R17" s="13">
        <v>1000</v>
      </c>
      <c r="V17" s="5">
        <f>M17/C17</f>
        <v>7.4117647058823533</v>
      </c>
      <c r="X17" s="5">
        <f>$M17+($M17*0.1)</f>
        <v>1386</v>
      </c>
      <c r="Y17" s="5">
        <f>X17/$C17</f>
        <v>8.1529411764705877</v>
      </c>
      <c r="AA17" s="5">
        <f>$M17+($M17*0.15)</f>
        <v>1449</v>
      </c>
      <c r="AB17" s="5">
        <f>AA17/$C17</f>
        <v>8.5235294117647058</v>
      </c>
      <c r="AD17" s="5">
        <f>$M17+($M17*0.2)</f>
        <v>1512</v>
      </c>
      <c r="AE17" s="5">
        <f>AD17/$C17</f>
        <v>8.8941176470588239</v>
      </c>
      <c r="AG17" s="5">
        <v>1390</v>
      </c>
      <c r="AH17" s="5">
        <f>AG17/$C17</f>
        <v>8.1764705882352935</v>
      </c>
      <c r="AJ17" s="5">
        <v>1450</v>
      </c>
      <c r="AK17" s="5">
        <f>AJ17/$C17</f>
        <v>8.5294117647058822</v>
      </c>
      <c r="AM17" s="5">
        <v>1500</v>
      </c>
      <c r="AN17" s="5">
        <f>AM17/$C17</f>
        <v>8.8235294117647065</v>
      </c>
      <c r="AO17" s="12">
        <v>780</v>
      </c>
      <c r="AP17" s="12">
        <v>10</v>
      </c>
      <c r="AQ17" s="6"/>
      <c r="AR17" s="5">
        <f>AP17*6</f>
        <v>60</v>
      </c>
    </row>
    <row r="18" spans="1:80" s="4" customFormat="1" ht="27">
      <c r="A18" s="5"/>
      <c r="B18" s="27" t="s">
        <v>29</v>
      </c>
      <c r="C18" s="28">
        <v>240</v>
      </c>
      <c r="D18" s="26">
        <v>15</v>
      </c>
      <c r="E18" s="25">
        <v>0</v>
      </c>
      <c r="F18" s="5"/>
      <c r="G18" s="27" t="s">
        <v>29</v>
      </c>
      <c r="H18" s="26">
        <v>1440</v>
      </c>
      <c r="I18" s="26">
        <v>15</v>
      </c>
      <c r="J18" s="25">
        <v>0</v>
      </c>
      <c r="K18" s="5"/>
      <c r="L18" s="27" t="s">
        <v>29</v>
      </c>
      <c r="M18" s="26">
        <v>1800</v>
      </c>
      <c r="N18" s="4">
        <f>N17+$AG$32</f>
        <v>1990</v>
      </c>
      <c r="O18" s="4">
        <v>2070</v>
      </c>
      <c r="P18" s="4">
        <v>2000</v>
      </c>
      <c r="Q18" s="26">
        <v>225</v>
      </c>
      <c r="R18" s="25">
        <v>1500</v>
      </c>
      <c r="S18" s="5"/>
      <c r="T18" s="5"/>
      <c r="U18" s="5"/>
      <c r="V18" s="5">
        <f>M18/C18</f>
        <v>7.5</v>
      </c>
      <c r="W18" s="5"/>
      <c r="X18" s="5">
        <f>$M18+($M18*0.1)</f>
        <v>1980</v>
      </c>
      <c r="Y18" s="5">
        <f>X18/$C18</f>
        <v>8.25</v>
      </c>
      <c r="Z18" s="5"/>
      <c r="AA18" s="5">
        <f>$M18+($M18*0.15)</f>
        <v>2070</v>
      </c>
      <c r="AB18" s="5">
        <f>AA18/$C18</f>
        <v>8.625</v>
      </c>
      <c r="AC18" s="5"/>
      <c r="AD18" s="5">
        <f>$M18+($M18*0.2)</f>
        <v>2160</v>
      </c>
      <c r="AE18" s="5">
        <f>AD18/$C18</f>
        <v>9</v>
      </c>
      <c r="AF18" s="5"/>
      <c r="AG18" s="5">
        <f>AG17+$AG$32</f>
        <v>1990</v>
      </c>
      <c r="AH18" s="5">
        <f>AG18/$C18</f>
        <v>8.2916666666666661</v>
      </c>
      <c r="AI18" s="5"/>
      <c r="AJ18" s="5">
        <f>AJ17+AJ$32</f>
        <v>2070</v>
      </c>
      <c r="AK18" s="5">
        <f>AJ18/$C18</f>
        <v>8.625</v>
      </c>
      <c r="AL18" s="5"/>
      <c r="AM18" s="5">
        <f>AM17+AM$32</f>
        <v>2150</v>
      </c>
      <c r="AN18" s="5">
        <f>AM18/$C18</f>
        <v>8.9583333333333339</v>
      </c>
      <c r="AO18" s="6">
        <v>1080</v>
      </c>
      <c r="AP18" s="6">
        <v>15</v>
      </c>
      <c r="AQ18" s="6"/>
      <c r="AR18" s="5">
        <f>AR17+$AR$32</f>
        <v>90</v>
      </c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0" s="5" customFormat="1" ht="27">
      <c r="B19" s="23" t="s">
        <v>28</v>
      </c>
      <c r="C19" s="24">
        <v>210</v>
      </c>
      <c r="D19" s="6">
        <v>15</v>
      </c>
      <c r="E19" s="22">
        <v>0</v>
      </c>
      <c r="G19" s="23" t="s">
        <v>28</v>
      </c>
      <c r="H19" s="6">
        <v>1260</v>
      </c>
      <c r="I19" s="6">
        <v>15</v>
      </c>
      <c r="J19" s="22">
        <v>0</v>
      </c>
      <c r="L19" s="23" t="s">
        <v>28</v>
      </c>
      <c r="M19" s="6">
        <v>1460</v>
      </c>
      <c r="N19" s="5">
        <v>1600</v>
      </c>
      <c r="O19" s="5">
        <v>1680</v>
      </c>
      <c r="P19" s="5">
        <v>2200</v>
      </c>
      <c r="Q19" s="6">
        <v>225</v>
      </c>
      <c r="R19" s="22">
        <v>1000</v>
      </c>
      <c r="V19" s="5">
        <f>M19/C19</f>
        <v>6.9523809523809526</v>
      </c>
      <c r="X19" s="5">
        <f>$M19+($M19*0.1)</f>
        <v>1606</v>
      </c>
      <c r="Y19" s="5">
        <f>X19/$C19</f>
        <v>7.647619047619048</v>
      </c>
      <c r="AA19" s="5">
        <f>$M19+($M19*0.15)</f>
        <v>1679</v>
      </c>
      <c r="AB19" s="5">
        <f>AA19/$C19</f>
        <v>7.9952380952380953</v>
      </c>
      <c r="AD19" s="5">
        <f>$M19+($M19*0.2)</f>
        <v>1752</v>
      </c>
      <c r="AE19" s="5">
        <f>AD19/$C19</f>
        <v>8.3428571428571434</v>
      </c>
      <c r="AG19" s="5">
        <v>1600</v>
      </c>
      <c r="AH19" s="5">
        <f>AG19/$C19</f>
        <v>7.6190476190476186</v>
      </c>
      <c r="AJ19" s="5">
        <v>1680</v>
      </c>
      <c r="AK19" s="5">
        <f>AJ19/$C19</f>
        <v>8</v>
      </c>
      <c r="AM19" s="5">
        <v>1750</v>
      </c>
      <c r="AN19" s="5">
        <f>AM19/$C19</f>
        <v>8.3333333333333339</v>
      </c>
      <c r="AO19" s="6">
        <v>960</v>
      </c>
      <c r="AP19" s="6">
        <v>15</v>
      </c>
      <c r="AQ19" s="6"/>
      <c r="AR19" s="5">
        <f>AP19*6</f>
        <v>90</v>
      </c>
    </row>
    <row r="20" spans="1:80" s="4" customFormat="1" ht="27.75" thickBot="1">
      <c r="A20" s="5"/>
      <c r="B20" s="10" t="s">
        <v>27</v>
      </c>
      <c r="C20" s="11">
        <v>275</v>
      </c>
      <c r="D20" s="9">
        <v>20</v>
      </c>
      <c r="E20" s="8">
        <v>0</v>
      </c>
      <c r="F20" s="5"/>
      <c r="G20" s="10" t="s">
        <v>27</v>
      </c>
      <c r="H20" s="9">
        <v>1650</v>
      </c>
      <c r="I20" s="9">
        <v>20</v>
      </c>
      <c r="J20" s="8">
        <v>0</v>
      </c>
      <c r="K20" s="5"/>
      <c r="L20" s="10" t="s">
        <v>27</v>
      </c>
      <c r="M20" s="9">
        <v>2000</v>
      </c>
      <c r="N20" s="4">
        <f>N19+$AG$32</f>
        <v>2200</v>
      </c>
      <c r="O20" s="4">
        <v>2300</v>
      </c>
      <c r="P20" s="21">
        <v>2500</v>
      </c>
      <c r="Q20" s="9">
        <v>300</v>
      </c>
      <c r="R20" s="8">
        <v>1500</v>
      </c>
      <c r="S20" s="5"/>
      <c r="T20" s="5"/>
      <c r="U20" s="5"/>
      <c r="V20" s="5">
        <f>M20/C20</f>
        <v>7.2727272727272725</v>
      </c>
      <c r="W20" s="5"/>
      <c r="X20" s="5">
        <f>$M20+($M20*0.1)</f>
        <v>2200</v>
      </c>
      <c r="Y20" s="5">
        <f>X20/$C20</f>
        <v>8</v>
      </c>
      <c r="Z20" s="5"/>
      <c r="AA20" s="5">
        <f>$M20+($M20*0.15)</f>
        <v>2300</v>
      </c>
      <c r="AB20" s="5">
        <f>AA20/$C20</f>
        <v>8.3636363636363633</v>
      </c>
      <c r="AC20" s="5"/>
      <c r="AD20" s="5">
        <f>$M20+($M20*0.2)</f>
        <v>2400</v>
      </c>
      <c r="AE20" s="5">
        <f>AD20/$C20</f>
        <v>8.7272727272727266</v>
      </c>
      <c r="AF20" s="5"/>
      <c r="AG20" s="5">
        <f>AG19+$AG$32</f>
        <v>2200</v>
      </c>
      <c r="AH20" s="5">
        <f>AG20/$C20</f>
        <v>8</v>
      </c>
      <c r="AI20" s="5"/>
      <c r="AJ20" s="5">
        <f>AJ19+AJ$32</f>
        <v>2300</v>
      </c>
      <c r="AK20" s="5">
        <f>AJ20/$C20</f>
        <v>8.3636363636363633</v>
      </c>
      <c r="AL20" s="5"/>
      <c r="AM20" s="5">
        <f>AM19+AM$32</f>
        <v>2400</v>
      </c>
      <c r="AN20" s="5">
        <f>AM20/$C20</f>
        <v>8.7272727272727266</v>
      </c>
      <c r="AO20" s="20">
        <v>1260</v>
      </c>
      <c r="AP20" s="20">
        <v>20</v>
      </c>
      <c r="AQ20" s="6"/>
      <c r="AR20" s="5">
        <f>AR19+$AR$32</f>
        <v>120</v>
      </c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</row>
    <row r="21" spans="1:80" s="32" customFormat="1" ht="27.95" hidden="1" customHeight="1">
      <c r="B21" s="33"/>
      <c r="C21" s="33"/>
      <c r="D21" s="33"/>
      <c r="E21" s="33"/>
      <c r="G21" s="33"/>
      <c r="H21" s="33"/>
      <c r="I21" s="33"/>
      <c r="J21" s="33"/>
      <c r="L21" s="81"/>
      <c r="M21" s="81"/>
      <c r="N21" s="81"/>
      <c r="O21" s="81"/>
      <c r="P21" s="81"/>
      <c r="Q21" s="81"/>
      <c r="R21" s="81"/>
      <c r="V21" s="5" t="e">
        <f>M21/C21</f>
        <v>#DIV/0!</v>
      </c>
      <c r="W21" s="5"/>
      <c r="X21" s="5">
        <f>M21+(M21*0.1)</f>
        <v>0</v>
      </c>
      <c r="Y21" s="5" t="e">
        <f>X21/C21</f>
        <v>#DIV/0!</v>
      </c>
      <c r="Z21" s="5"/>
      <c r="AA21" s="5">
        <f>R21+(R21*0.1)</f>
        <v>0</v>
      </c>
      <c r="AB21" s="5" t="e">
        <f>AA21/E21</f>
        <v>#DIV/0!</v>
      </c>
      <c r="AC21" s="5"/>
      <c r="AD21" s="5">
        <f>W21+(W21*0.1)</f>
        <v>0</v>
      </c>
      <c r="AE21" s="5" t="e">
        <f>AD21/H21</f>
        <v>#DIV/0!</v>
      </c>
      <c r="AG21" s="5">
        <v>0</v>
      </c>
      <c r="AH21" s="5" t="e">
        <f>AG21/I21</f>
        <v>#DIV/0!</v>
      </c>
      <c r="AI21" s="5"/>
      <c r="AJ21" s="5">
        <v>0</v>
      </c>
      <c r="AK21" s="5" t="e">
        <f>AJ21/L21</f>
        <v>#DIV/0!</v>
      </c>
      <c r="AM21" s="32">
        <v>0</v>
      </c>
      <c r="AN21" s="5" t="e">
        <f>AM21/O21</f>
        <v>#DIV/0!</v>
      </c>
      <c r="AR21" s="5">
        <f>AP21*6</f>
        <v>0</v>
      </c>
    </row>
    <row r="22" spans="1:80" s="16" customFormat="1" ht="49.15" customHeight="1" thickBot="1">
      <c r="B22" s="18" t="s">
        <v>26</v>
      </c>
      <c r="C22" s="19" t="s">
        <v>59</v>
      </c>
      <c r="D22" s="19" t="s">
        <v>7</v>
      </c>
      <c r="E22" s="19" t="s">
        <v>6</v>
      </c>
      <c r="G22" s="18" t="s">
        <v>26</v>
      </c>
      <c r="H22" s="19" t="s">
        <v>58</v>
      </c>
      <c r="I22" s="19" t="s">
        <v>7</v>
      </c>
      <c r="J22" s="19" t="s">
        <v>6</v>
      </c>
      <c r="L22" s="18" t="s">
        <v>26</v>
      </c>
      <c r="M22" s="16" t="s">
        <v>19</v>
      </c>
      <c r="N22" s="5"/>
      <c r="O22" s="5"/>
      <c r="P22" s="79" t="s">
        <v>58</v>
      </c>
      <c r="Q22" s="17" t="s">
        <v>18</v>
      </c>
      <c r="R22" s="19" t="s">
        <v>6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G22" s="5"/>
      <c r="AH22" s="5"/>
      <c r="AI22" s="5"/>
      <c r="AJ22" s="5"/>
      <c r="AK22" s="5"/>
      <c r="AN22" s="5"/>
      <c r="AO22" s="16" t="s">
        <v>5</v>
      </c>
      <c r="AP22" s="16" t="s">
        <v>4</v>
      </c>
      <c r="AR22" s="5"/>
    </row>
    <row r="23" spans="1:80" s="5" customFormat="1" ht="26.1" customHeight="1">
      <c r="B23" s="14" t="s">
        <v>25</v>
      </c>
      <c r="C23" s="15">
        <v>155</v>
      </c>
      <c r="D23" s="12">
        <v>10</v>
      </c>
      <c r="E23" s="13">
        <v>0</v>
      </c>
      <c r="G23" s="14" t="s">
        <v>25</v>
      </c>
      <c r="H23" s="12">
        <v>935</v>
      </c>
      <c r="I23" s="12">
        <v>10</v>
      </c>
      <c r="J23" s="13">
        <v>0</v>
      </c>
      <c r="L23" s="14" t="s">
        <v>25</v>
      </c>
      <c r="M23" s="12">
        <v>1260</v>
      </c>
      <c r="N23" s="5">
        <v>1390</v>
      </c>
      <c r="O23" s="5">
        <v>1450</v>
      </c>
      <c r="P23" s="5">
        <v>1860</v>
      </c>
      <c r="Q23" s="12">
        <v>150</v>
      </c>
      <c r="R23" s="13">
        <v>1000</v>
      </c>
      <c r="V23" s="5">
        <f t="shared" ref="V23:V29" si="16">M23/C23</f>
        <v>8.129032258064516</v>
      </c>
      <c r="X23" s="5">
        <f t="shared" ref="X23:X28" si="17">$M23+($M23*0.1)</f>
        <v>1386</v>
      </c>
      <c r="Y23" s="5">
        <f t="shared" ref="Y23:Y28" si="18">X23/$C23</f>
        <v>8.9419354838709673</v>
      </c>
      <c r="AA23" s="5">
        <f t="shared" ref="AA23:AA28" si="19">$M23+($M23*0.15)</f>
        <v>1449</v>
      </c>
      <c r="AB23" s="5">
        <f t="shared" ref="AB23:AB28" si="20">AA23/$C23</f>
        <v>9.3483870967741929</v>
      </c>
      <c r="AD23" s="5">
        <f t="shared" ref="AD23:AD28" si="21">$M23+($M23*0.2)</f>
        <v>1512</v>
      </c>
      <c r="AE23" s="5">
        <f t="shared" ref="AE23:AE28" si="22">AD23/$C23</f>
        <v>9.7548387096774185</v>
      </c>
      <c r="AG23" s="5">
        <v>1390</v>
      </c>
      <c r="AH23" s="5">
        <f t="shared" ref="AH23:AH28" si="23">AG23/$C23</f>
        <v>8.9677419354838701</v>
      </c>
      <c r="AJ23" s="5">
        <v>1450</v>
      </c>
      <c r="AK23" s="5">
        <f t="shared" ref="AK23:AK28" si="24">AJ23/$C23</f>
        <v>9.3548387096774199</v>
      </c>
      <c r="AM23" s="5">
        <v>1500</v>
      </c>
      <c r="AN23" s="5">
        <f t="shared" ref="AN23:AN28" si="25">AM23/$C23</f>
        <v>9.67741935483871</v>
      </c>
      <c r="AO23" s="12">
        <v>780</v>
      </c>
      <c r="AP23" s="12">
        <v>10</v>
      </c>
      <c r="AQ23" s="6"/>
      <c r="AR23" s="5">
        <f>AP23*6</f>
        <v>60</v>
      </c>
    </row>
    <row r="24" spans="1:80" s="4" customFormat="1" ht="27">
      <c r="A24" s="5"/>
      <c r="B24" s="27" t="s">
        <v>24</v>
      </c>
      <c r="C24" s="28">
        <v>215</v>
      </c>
      <c r="D24" s="26">
        <v>15</v>
      </c>
      <c r="E24" s="25">
        <v>0</v>
      </c>
      <c r="F24" s="5"/>
      <c r="G24" s="27" t="s">
        <v>24</v>
      </c>
      <c r="H24" s="26">
        <v>1290</v>
      </c>
      <c r="I24" s="26">
        <v>15</v>
      </c>
      <c r="J24" s="25">
        <v>0</v>
      </c>
      <c r="K24" s="5"/>
      <c r="L24" s="27" t="s">
        <v>24</v>
      </c>
      <c r="M24" s="26">
        <v>1800</v>
      </c>
      <c r="N24" s="4">
        <f>N23+$AG$32</f>
        <v>1990</v>
      </c>
      <c r="O24" s="4">
        <v>2070</v>
      </c>
      <c r="P24" s="4">
        <v>2000</v>
      </c>
      <c r="Q24" s="26">
        <v>225</v>
      </c>
      <c r="R24" s="25">
        <v>1500</v>
      </c>
      <c r="S24" s="5"/>
      <c r="T24" s="5"/>
      <c r="U24" s="5"/>
      <c r="V24" s="5">
        <f t="shared" si="16"/>
        <v>8.3720930232558146</v>
      </c>
      <c r="W24" s="5"/>
      <c r="X24" s="5">
        <f t="shared" si="17"/>
        <v>1980</v>
      </c>
      <c r="Y24" s="5">
        <f t="shared" si="18"/>
        <v>9.2093023255813957</v>
      </c>
      <c r="Z24" s="5"/>
      <c r="AA24" s="5">
        <f t="shared" si="19"/>
        <v>2070</v>
      </c>
      <c r="AB24" s="5">
        <f t="shared" si="20"/>
        <v>9.6279069767441854</v>
      </c>
      <c r="AC24" s="5"/>
      <c r="AD24" s="5">
        <f t="shared" si="21"/>
        <v>2160</v>
      </c>
      <c r="AE24" s="5">
        <f t="shared" si="22"/>
        <v>10.046511627906977</v>
      </c>
      <c r="AF24" s="5"/>
      <c r="AG24" s="5">
        <f>AG23+$AG$32</f>
        <v>1990</v>
      </c>
      <c r="AH24" s="5">
        <f t="shared" si="23"/>
        <v>9.2558139534883725</v>
      </c>
      <c r="AI24" s="5"/>
      <c r="AJ24" s="5">
        <f>AJ23+AJ$32</f>
        <v>2070</v>
      </c>
      <c r="AK24" s="5">
        <f t="shared" si="24"/>
        <v>9.6279069767441854</v>
      </c>
      <c r="AL24" s="5"/>
      <c r="AM24" s="5">
        <f>AM23+AM$32</f>
        <v>2150</v>
      </c>
      <c r="AN24" s="5">
        <f t="shared" si="25"/>
        <v>10</v>
      </c>
      <c r="AO24" s="6">
        <v>1080</v>
      </c>
      <c r="AP24" s="6">
        <v>15</v>
      </c>
      <c r="AQ24" s="6"/>
      <c r="AR24" s="5">
        <f>AR23+$AR$32</f>
        <v>90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</row>
    <row r="25" spans="1:80" s="5" customFormat="1" ht="27">
      <c r="B25" s="23" t="s">
        <v>23</v>
      </c>
      <c r="C25" s="24">
        <v>190</v>
      </c>
      <c r="D25" s="6">
        <v>15</v>
      </c>
      <c r="E25" s="22">
        <v>0</v>
      </c>
      <c r="G25" s="23" t="s">
        <v>23</v>
      </c>
      <c r="H25" s="6">
        <v>1150</v>
      </c>
      <c r="I25" s="6">
        <v>15</v>
      </c>
      <c r="J25" s="22">
        <v>0</v>
      </c>
      <c r="L25" s="23" t="s">
        <v>23</v>
      </c>
      <c r="M25" s="6">
        <v>1460</v>
      </c>
      <c r="N25" s="5">
        <v>1600</v>
      </c>
      <c r="O25" s="5">
        <v>1680</v>
      </c>
      <c r="P25" s="5">
        <v>2220</v>
      </c>
      <c r="Q25" s="6">
        <v>225</v>
      </c>
      <c r="R25" s="22">
        <v>1000</v>
      </c>
      <c r="V25" s="5">
        <f t="shared" si="16"/>
        <v>7.6842105263157894</v>
      </c>
      <c r="X25" s="5">
        <f t="shared" si="17"/>
        <v>1606</v>
      </c>
      <c r="Y25" s="5">
        <f t="shared" si="18"/>
        <v>8.4526315789473685</v>
      </c>
      <c r="AA25" s="5">
        <f t="shared" si="19"/>
        <v>1679</v>
      </c>
      <c r="AB25" s="5">
        <f t="shared" si="20"/>
        <v>8.8368421052631572</v>
      </c>
      <c r="AD25" s="5">
        <f t="shared" si="21"/>
        <v>1752</v>
      </c>
      <c r="AE25" s="5">
        <f t="shared" si="22"/>
        <v>9.2210526315789476</v>
      </c>
      <c r="AG25" s="5">
        <v>1600</v>
      </c>
      <c r="AH25" s="5">
        <f t="shared" si="23"/>
        <v>8.4210526315789469</v>
      </c>
      <c r="AJ25" s="5">
        <v>1680</v>
      </c>
      <c r="AK25" s="5">
        <f t="shared" si="24"/>
        <v>8.8421052631578956</v>
      </c>
      <c r="AM25" s="5">
        <v>1750</v>
      </c>
      <c r="AN25" s="5">
        <f t="shared" si="25"/>
        <v>9.2105263157894743</v>
      </c>
      <c r="AO25" s="6">
        <v>960</v>
      </c>
      <c r="AP25" s="6">
        <v>15</v>
      </c>
      <c r="AQ25" s="6"/>
      <c r="AR25" s="5">
        <f>AP25*6</f>
        <v>90</v>
      </c>
    </row>
    <row r="26" spans="1:80" s="4" customFormat="1" ht="27">
      <c r="A26" s="5"/>
      <c r="B26" s="27" t="s">
        <v>21</v>
      </c>
      <c r="C26" s="28">
        <v>250</v>
      </c>
      <c r="D26" s="26">
        <v>20</v>
      </c>
      <c r="E26" s="25">
        <v>0</v>
      </c>
      <c r="F26" s="5"/>
      <c r="G26" s="27" t="s">
        <v>21</v>
      </c>
      <c r="H26" s="26">
        <v>1500</v>
      </c>
      <c r="I26" s="26">
        <v>20</v>
      </c>
      <c r="J26" s="25">
        <v>0</v>
      </c>
      <c r="K26" s="5"/>
      <c r="L26" s="27" t="s">
        <v>21</v>
      </c>
      <c r="M26" s="26">
        <v>2000</v>
      </c>
      <c r="N26" s="4">
        <f>N25+$AG$32</f>
        <v>2200</v>
      </c>
      <c r="O26" s="4">
        <v>2300</v>
      </c>
      <c r="P26" s="4">
        <v>2500</v>
      </c>
      <c r="Q26" s="26">
        <v>300</v>
      </c>
      <c r="R26" s="25">
        <v>1500</v>
      </c>
      <c r="S26" s="5"/>
      <c r="T26" s="5"/>
      <c r="U26" s="5"/>
      <c r="V26" s="5">
        <f t="shared" si="16"/>
        <v>8</v>
      </c>
      <c r="W26" s="5"/>
      <c r="X26" s="5">
        <f t="shared" si="17"/>
        <v>2200</v>
      </c>
      <c r="Y26" s="5">
        <f t="shared" si="18"/>
        <v>8.8000000000000007</v>
      </c>
      <c r="Z26" s="5"/>
      <c r="AA26" s="5">
        <f t="shared" si="19"/>
        <v>2300</v>
      </c>
      <c r="AB26" s="5">
        <f t="shared" si="20"/>
        <v>9.1999999999999993</v>
      </c>
      <c r="AC26" s="5"/>
      <c r="AD26" s="5">
        <f t="shared" si="21"/>
        <v>2400</v>
      </c>
      <c r="AE26" s="5">
        <f t="shared" si="22"/>
        <v>9.6</v>
      </c>
      <c r="AF26" s="5"/>
      <c r="AG26" s="5">
        <f>AG25+$AG$32</f>
        <v>2200</v>
      </c>
      <c r="AH26" s="5">
        <f t="shared" si="23"/>
        <v>8.8000000000000007</v>
      </c>
      <c r="AI26" s="5"/>
      <c r="AJ26" s="5">
        <f>AJ25+AJ$32</f>
        <v>2300</v>
      </c>
      <c r="AK26" s="5">
        <f t="shared" si="24"/>
        <v>9.1999999999999993</v>
      </c>
      <c r="AL26" s="5"/>
      <c r="AM26" s="5">
        <f>AM25+AM$32</f>
        <v>2400</v>
      </c>
      <c r="AN26" s="5">
        <f t="shared" si="25"/>
        <v>9.6</v>
      </c>
      <c r="AO26" s="6">
        <v>1260</v>
      </c>
      <c r="AP26" s="6">
        <v>20</v>
      </c>
      <c r="AQ26" s="6"/>
      <c r="AR26" s="5">
        <f>AR25+$AR$32</f>
        <v>120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</row>
    <row r="27" spans="1:80" s="5" customFormat="1" ht="27.75">
      <c r="B27" s="23" t="s">
        <v>22</v>
      </c>
      <c r="C27" s="24">
        <v>300</v>
      </c>
      <c r="D27" s="6">
        <v>25</v>
      </c>
      <c r="E27" s="22">
        <v>3000</v>
      </c>
      <c r="G27" s="23" t="s">
        <v>22</v>
      </c>
      <c r="H27" s="6">
        <v>1800</v>
      </c>
      <c r="I27" s="6">
        <v>25</v>
      </c>
      <c r="J27" s="22">
        <v>3000</v>
      </c>
      <c r="L27" s="23" t="s">
        <v>22</v>
      </c>
      <c r="M27" s="6">
        <v>2460</v>
      </c>
      <c r="N27" s="5">
        <v>2700</v>
      </c>
      <c r="O27" s="5">
        <v>2900</v>
      </c>
      <c r="P27" s="5">
        <v>3000</v>
      </c>
      <c r="Q27" s="6">
        <v>375</v>
      </c>
      <c r="R27" s="22">
        <v>3000</v>
      </c>
      <c r="V27" s="5">
        <f t="shared" si="16"/>
        <v>8.1999999999999993</v>
      </c>
      <c r="X27" s="5">
        <f t="shared" si="17"/>
        <v>2706</v>
      </c>
      <c r="Y27" s="5">
        <f t="shared" si="18"/>
        <v>9.02</v>
      </c>
      <c r="AA27" s="5">
        <f t="shared" si="19"/>
        <v>2829</v>
      </c>
      <c r="AB27" s="5">
        <f t="shared" si="20"/>
        <v>9.43</v>
      </c>
      <c r="AD27" s="5">
        <f t="shared" si="21"/>
        <v>2952</v>
      </c>
      <c r="AE27" s="5">
        <f t="shared" si="22"/>
        <v>9.84</v>
      </c>
      <c r="AG27" s="5">
        <v>2700</v>
      </c>
      <c r="AH27" s="5">
        <f t="shared" si="23"/>
        <v>9</v>
      </c>
      <c r="AJ27" s="5">
        <v>2900</v>
      </c>
      <c r="AK27" s="5">
        <f t="shared" si="24"/>
        <v>9.6666666666666661</v>
      </c>
      <c r="AM27" s="5">
        <v>2950</v>
      </c>
      <c r="AN27" s="5">
        <f t="shared" si="25"/>
        <v>9.8333333333333339</v>
      </c>
      <c r="AO27" s="6">
        <v>1500</v>
      </c>
      <c r="AP27" s="6">
        <v>25</v>
      </c>
      <c r="AQ27" s="6"/>
      <c r="AR27" s="5">
        <f>AP27*6</f>
        <v>150</v>
      </c>
    </row>
    <row r="28" spans="1:80" s="4" customFormat="1" ht="27.75" thickBot="1">
      <c r="A28" s="5"/>
      <c r="B28" s="10" t="s">
        <v>21</v>
      </c>
      <c r="C28" s="11">
        <v>360</v>
      </c>
      <c r="D28" s="9">
        <v>30</v>
      </c>
      <c r="E28" s="8">
        <v>3000</v>
      </c>
      <c r="F28" s="5"/>
      <c r="G28" s="10" t="s">
        <v>21</v>
      </c>
      <c r="H28" s="9">
        <v>2160</v>
      </c>
      <c r="I28" s="9">
        <v>30</v>
      </c>
      <c r="J28" s="8">
        <v>3000</v>
      </c>
      <c r="K28" s="5"/>
      <c r="L28" s="10" t="s">
        <v>21</v>
      </c>
      <c r="M28" s="9">
        <v>3000</v>
      </c>
      <c r="N28" s="4">
        <f>N27+$AG$32</f>
        <v>3300</v>
      </c>
      <c r="O28" s="4">
        <v>3520</v>
      </c>
      <c r="P28" s="21">
        <v>3500</v>
      </c>
      <c r="Q28" s="9">
        <v>450</v>
      </c>
      <c r="R28" s="8">
        <v>3500</v>
      </c>
      <c r="S28" s="5"/>
      <c r="T28" s="5"/>
      <c r="U28" s="5"/>
      <c r="V28" s="5">
        <f t="shared" si="16"/>
        <v>8.3333333333333339</v>
      </c>
      <c r="W28" s="5"/>
      <c r="X28" s="5">
        <f t="shared" si="17"/>
        <v>3300</v>
      </c>
      <c r="Y28" s="5">
        <f t="shared" si="18"/>
        <v>9.1666666666666661</v>
      </c>
      <c r="Z28" s="5"/>
      <c r="AA28" s="5">
        <f t="shared" si="19"/>
        <v>3450</v>
      </c>
      <c r="AB28" s="5">
        <f t="shared" si="20"/>
        <v>9.5833333333333339</v>
      </c>
      <c r="AC28" s="5"/>
      <c r="AD28" s="5">
        <f t="shared" si="21"/>
        <v>3600</v>
      </c>
      <c r="AE28" s="5">
        <f t="shared" si="22"/>
        <v>10</v>
      </c>
      <c r="AF28" s="5"/>
      <c r="AG28" s="5">
        <f>AG27+$AG$32</f>
        <v>3300</v>
      </c>
      <c r="AH28" s="5">
        <f t="shared" si="23"/>
        <v>9.1666666666666661</v>
      </c>
      <c r="AI28" s="5"/>
      <c r="AJ28" s="5">
        <f>AJ27+AJ$32</f>
        <v>3520</v>
      </c>
      <c r="AK28" s="5">
        <f t="shared" si="24"/>
        <v>9.7777777777777786</v>
      </c>
      <c r="AL28" s="5"/>
      <c r="AM28" s="5">
        <f>AM27+AM$32</f>
        <v>3600</v>
      </c>
      <c r="AN28" s="5">
        <f t="shared" si="25"/>
        <v>10</v>
      </c>
      <c r="AO28" s="20">
        <v>1800</v>
      </c>
      <c r="AP28" s="20">
        <v>30</v>
      </c>
      <c r="AQ28" s="6"/>
      <c r="AR28" s="5">
        <f>AR27+$AR$32</f>
        <v>180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</row>
    <row r="29" spans="1:80" s="32" customFormat="1" ht="27.95" hidden="1" customHeight="1">
      <c r="B29" s="34"/>
      <c r="C29" s="35"/>
      <c r="D29" s="34"/>
      <c r="E29" s="34"/>
      <c r="G29" s="33"/>
      <c r="H29" s="33"/>
      <c r="I29" s="33"/>
      <c r="J29" s="33"/>
      <c r="L29" s="81"/>
      <c r="M29" s="81"/>
      <c r="N29" s="81"/>
      <c r="O29" s="81"/>
      <c r="P29" s="81"/>
      <c r="Q29" s="81"/>
      <c r="R29" s="81"/>
      <c r="V29" s="5" t="e">
        <f t="shared" si="16"/>
        <v>#DIV/0!</v>
      </c>
      <c r="W29" s="5"/>
      <c r="X29" s="5">
        <f>M29+(M29*0.1)</f>
        <v>0</v>
      </c>
      <c r="Y29" s="5" t="e">
        <f>X29/C29</f>
        <v>#DIV/0!</v>
      </c>
      <c r="Z29" s="5"/>
      <c r="AA29" s="5">
        <f>R29+(R29*0.1)</f>
        <v>0</v>
      </c>
      <c r="AB29" s="5" t="e">
        <f>AA29/E29</f>
        <v>#DIV/0!</v>
      </c>
      <c r="AC29" s="5"/>
      <c r="AD29" s="5">
        <f>W29+(W29*0.1)</f>
        <v>0</v>
      </c>
      <c r="AE29" s="5" t="e">
        <f>AD29/H29</f>
        <v>#DIV/0!</v>
      </c>
      <c r="AG29" s="5">
        <v>0</v>
      </c>
      <c r="AH29" s="5" t="e">
        <f>AG29/I29</f>
        <v>#DIV/0!</v>
      </c>
      <c r="AI29" s="5"/>
      <c r="AJ29" s="5">
        <v>0</v>
      </c>
      <c r="AK29" s="5" t="e">
        <f>AJ29/L29</f>
        <v>#DIV/0!</v>
      </c>
      <c r="AM29" s="32">
        <v>0</v>
      </c>
      <c r="AN29" s="5" t="e">
        <f>AM29/O29</f>
        <v>#DIV/0!</v>
      </c>
      <c r="AP29" s="34"/>
      <c r="AQ29" s="33"/>
      <c r="AR29" s="5">
        <f>AP29*6</f>
        <v>0</v>
      </c>
    </row>
    <row r="30" spans="1:80" s="16" customFormat="1" ht="70.5" customHeight="1" thickBot="1">
      <c r="B30" s="18" t="s">
        <v>20</v>
      </c>
      <c r="C30" s="19" t="s">
        <v>54</v>
      </c>
      <c r="D30" s="19" t="s">
        <v>7</v>
      </c>
      <c r="E30" s="19" t="s">
        <v>6</v>
      </c>
      <c r="G30" s="18" t="s">
        <v>20</v>
      </c>
      <c r="H30" s="19" t="s">
        <v>58</v>
      </c>
      <c r="I30" s="19" t="s">
        <v>7</v>
      </c>
      <c r="J30" s="19" t="s">
        <v>6</v>
      </c>
      <c r="L30" s="18" t="s">
        <v>20</v>
      </c>
      <c r="M30" s="16" t="s">
        <v>19</v>
      </c>
      <c r="N30" s="5"/>
      <c r="O30" s="5"/>
      <c r="P30" s="19" t="s">
        <v>58</v>
      </c>
      <c r="Q30" s="17" t="s">
        <v>18</v>
      </c>
      <c r="R30" s="19" t="s">
        <v>6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G30" s="5"/>
      <c r="AH30" s="5"/>
      <c r="AI30" s="5"/>
      <c r="AJ30" s="5"/>
      <c r="AK30" s="5"/>
      <c r="AN30" s="5"/>
      <c r="AO30" s="16" t="s">
        <v>5</v>
      </c>
      <c r="AP30" s="16" t="s">
        <v>4</v>
      </c>
      <c r="AR30" s="5"/>
    </row>
    <row r="31" spans="1:80" s="16" customFormat="1" ht="30" customHeight="1" thickBot="1">
      <c r="B31" s="71" t="s">
        <v>17</v>
      </c>
      <c r="C31" s="72">
        <v>70</v>
      </c>
      <c r="D31" s="73">
        <v>5</v>
      </c>
      <c r="E31" s="74">
        <v>0</v>
      </c>
      <c r="F31" s="77"/>
      <c r="G31" s="76" t="s">
        <v>17</v>
      </c>
      <c r="H31" s="73">
        <v>420</v>
      </c>
      <c r="I31" s="73">
        <v>5</v>
      </c>
      <c r="J31" s="74">
        <v>0</v>
      </c>
      <c r="L31" s="18"/>
      <c r="N31" s="5"/>
      <c r="O31" s="5"/>
      <c r="P31" s="31"/>
      <c r="Q31" s="31"/>
      <c r="R31" s="19"/>
      <c r="V31" s="5"/>
      <c r="W31" s="5"/>
      <c r="X31" s="5"/>
      <c r="Y31" s="5"/>
      <c r="Z31" s="5"/>
      <c r="AA31" s="5"/>
      <c r="AB31" s="5"/>
      <c r="AC31" s="5"/>
      <c r="AD31" s="5"/>
      <c r="AE31" s="5"/>
      <c r="AG31" s="5"/>
      <c r="AH31" s="5"/>
      <c r="AI31" s="5"/>
      <c r="AJ31" s="5"/>
      <c r="AK31" s="5"/>
      <c r="AN31" s="5"/>
      <c r="AR31" s="5"/>
    </row>
    <row r="32" spans="1:80" s="5" customFormat="1" ht="26.1" customHeight="1">
      <c r="A32" s="75"/>
      <c r="B32" s="5" t="s">
        <v>56</v>
      </c>
      <c r="C32" s="5">
        <v>100</v>
      </c>
      <c r="D32" s="5">
        <v>10</v>
      </c>
      <c r="E32" s="75">
        <v>500</v>
      </c>
      <c r="F32" s="78"/>
      <c r="G32" s="5" t="s">
        <v>56</v>
      </c>
      <c r="H32" s="5">
        <v>600</v>
      </c>
      <c r="I32" s="5">
        <v>10</v>
      </c>
      <c r="J32" s="75">
        <v>500</v>
      </c>
      <c r="L32" s="14" t="s">
        <v>17</v>
      </c>
      <c r="M32" s="12">
        <v>540</v>
      </c>
      <c r="N32" s="30">
        <v>600</v>
      </c>
      <c r="O32" s="29">
        <v>620</v>
      </c>
      <c r="P32" s="5">
        <v>715</v>
      </c>
      <c r="Q32" s="6">
        <v>75</v>
      </c>
      <c r="R32" s="13">
        <v>500</v>
      </c>
      <c r="V32" s="5">
        <f>M32/C31</f>
        <v>7.7142857142857144</v>
      </c>
      <c r="X32" s="5">
        <f>$M32+($M32*0.1)</f>
        <v>594</v>
      </c>
      <c r="Y32" s="5">
        <f>X32/$C31</f>
        <v>8.4857142857142858</v>
      </c>
      <c r="AA32" s="5">
        <f>$M32+($M32*0.15)</f>
        <v>621</v>
      </c>
      <c r="AB32" s="5">
        <f>AA32/$C31</f>
        <v>8.8714285714285719</v>
      </c>
      <c r="AD32" s="5">
        <f>$M32+($M32*0.2)</f>
        <v>648</v>
      </c>
      <c r="AE32" s="5">
        <f>AD32/$C31</f>
        <v>9.257142857142858</v>
      </c>
      <c r="AG32" s="5">
        <v>600</v>
      </c>
      <c r="AH32" s="5">
        <f>AG32/$C31</f>
        <v>8.5714285714285712</v>
      </c>
      <c r="AJ32" s="5">
        <v>620</v>
      </c>
      <c r="AK32" s="5">
        <f>AJ32/$C31</f>
        <v>8.8571428571428577</v>
      </c>
      <c r="AM32" s="5">
        <v>650</v>
      </c>
      <c r="AN32" s="5">
        <f>AM32/$C31</f>
        <v>9.2857142857142865</v>
      </c>
      <c r="AO32" s="12">
        <v>300</v>
      </c>
      <c r="AP32" s="12">
        <v>5</v>
      </c>
      <c r="AQ32" s="6"/>
      <c r="AR32" s="5">
        <v>30</v>
      </c>
    </row>
    <row r="33" spans="1:80" s="4" customFormat="1" ht="27">
      <c r="A33" s="75"/>
      <c r="B33" s="4" t="s">
        <v>16</v>
      </c>
      <c r="C33" s="28">
        <v>30</v>
      </c>
      <c r="D33" s="26">
        <v>5</v>
      </c>
      <c r="E33" s="25">
        <v>0</v>
      </c>
      <c r="F33" s="78"/>
      <c r="G33" s="4" t="s">
        <v>16</v>
      </c>
      <c r="H33" s="26">
        <v>180</v>
      </c>
      <c r="I33" s="26">
        <v>5</v>
      </c>
      <c r="J33" s="25">
        <v>0</v>
      </c>
      <c r="K33" s="5"/>
      <c r="L33" s="27" t="s">
        <v>16</v>
      </c>
      <c r="M33" s="26" t="s">
        <v>15</v>
      </c>
      <c r="P33" s="26">
        <v>300</v>
      </c>
      <c r="Q33" s="26">
        <v>80</v>
      </c>
      <c r="R33" s="25">
        <v>100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6">
        <v>300</v>
      </c>
      <c r="AP33" s="6">
        <v>5</v>
      </c>
      <c r="AQ33" s="6"/>
      <c r="AR33" s="5">
        <v>30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</row>
    <row r="34" spans="1:80" s="5" customFormat="1" ht="27">
      <c r="B34" s="23" t="s">
        <v>14</v>
      </c>
      <c r="C34" s="24">
        <v>60</v>
      </c>
      <c r="D34" s="6">
        <v>0</v>
      </c>
      <c r="E34" s="22">
        <v>0</v>
      </c>
      <c r="G34" s="23" t="s">
        <v>14</v>
      </c>
      <c r="H34" s="6">
        <v>430</v>
      </c>
      <c r="I34" s="6">
        <v>0</v>
      </c>
      <c r="J34" s="22">
        <v>0</v>
      </c>
      <c r="L34" s="23" t="s">
        <v>14</v>
      </c>
      <c r="M34" s="6">
        <v>600</v>
      </c>
      <c r="N34" s="5">
        <v>660</v>
      </c>
      <c r="O34" s="5">
        <v>690</v>
      </c>
      <c r="P34" s="5">
        <v>600</v>
      </c>
      <c r="Q34" s="6">
        <v>0</v>
      </c>
      <c r="R34" s="22">
        <v>500</v>
      </c>
      <c r="V34" s="5">
        <f t="shared" ref="V34:V39" si="26">M34/C34</f>
        <v>10</v>
      </c>
      <c r="X34" s="5">
        <f t="shared" ref="X34:X39" si="27">$M34+($M34*0.1)</f>
        <v>660</v>
      </c>
      <c r="Y34" s="5">
        <f t="shared" ref="Y34:Y39" si="28">X34/$C34</f>
        <v>11</v>
      </c>
      <c r="AA34" s="5">
        <f t="shared" ref="AA34:AA39" si="29">$M34+($M34*0.15)</f>
        <v>690</v>
      </c>
      <c r="AB34" s="5">
        <f t="shared" ref="AB34:AB39" si="30">AA34/$C34</f>
        <v>11.5</v>
      </c>
      <c r="AD34" s="5">
        <f t="shared" ref="AD34:AD39" si="31">$M34+($M34*0.2)</f>
        <v>720</v>
      </c>
      <c r="AE34" s="5">
        <f t="shared" ref="AE34:AE39" si="32">AD34/$C34</f>
        <v>12</v>
      </c>
      <c r="AG34" s="5">
        <v>660</v>
      </c>
      <c r="AH34" s="5">
        <f t="shared" ref="AH34:AH39" si="33">AG34/$C34</f>
        <v>11</v>
      </c>
      <c r="AJ34" s="5">
        <v>690</v>
      </c>
      <c r="AK34" s="5">
        <f t="shared" ref="AK34:AK39" si="34">AJ34/$C34</f>
        <v>11.5</v>
      </c>
      <c r="AM34" s="5">
        <v>690</v>
      </c>
      <c r="AN34" s="5">
        <f t="shared" ref="AN34:AN39" si="35">AM34/$C34</f>
        <v>11.5</v>
      </c>
      <c r="AO34" s="6">
        <v>360</v>
      </c>
      <c r="AP34" s="6">
        <v>0</v>
      </c>
      <c r="AQ34" s="6"/>
      <c r="AR34" s="5">
        <f t="shared" ref="AR34:AR39" si="36">AP34*6</f>
        <v>0</v>
      </c>
    </row>
    <row r="35" spans="1:80" s="4" customFormat="1" ht="27">
      <c r="A35" s="5"/>
      <c r="B35" s="27" t="s">
        <v>13</v>
      </c>
      <c r="C35" s="28">
        <v>35</v>
      </c>
      <c r="D35" s="26">
        <v>0</v>
      </c>
      <c r="E35" s="25">
        <v>0</v>
      </c>
      <c r="F35" s="5"/>
      <c r="G35" s="27" t="s">
        <v>13</v>
      </c>
      <c r="H35" s="26">
        <v>215</v>
      </c>
      <c r="I35" s="26">
        <v>0</v>
      </c>
      <c r="J35" s="25">
        <v>0</v>
      </c>
      <c r="K35" s="5"/>
      <c r="L35" s="27" t="s">
        <v>13</v>
      </c>
      <c r="M35" s="26">
        <v>340</v>
      </c>
      <c r="N35" s="4">
        <v>370</v>
      </c>
      <c r="O35" s="4">
        <v>390</v>
      </c>
      <c r="P35" s="4">
        <v>340</v>
      </c>
      <c r="Q35" s="26">
        <v>0</v>
      </c>
      <c r="R35" s="25">
        <v>300</v>
      </c>
      <c r="S35" s="5"/>
      <c r="T35" s="5"/>
      <c r="U35" s="5"/>
      <c r="V35" s="5">
        <f t="shared" si="26"/>
        <v>9.7142857142857135</v>
      </c>
      <c r="W35" s="5"/>
      <c r="X35" s="5">
        <f t="shared" si="27"/>
        <v>374</v>
      </c>
      <c r="Y35" s="5">
        <f t="shared" si="28"/>
        <v>10.685714285714285</v>
      </c>
      <c r="Z35" s="5"/>
      <c r="AA35" s="5">
        <f t="shared" si="29"/>
        <v>391</v>
      </c>
      <c r="AB35" s="5">
        <f t="shared" si="30"/>
        <v>11.171428571428571</v>
      </c>
      <c r="AC35" s="5"/>
      <c r="AD35" s="5">
        <f t="shared" si="31"/>
        <v>408</v>
      </c>
      <c r="AE35" s="5">
        <f t="shared" si="32"/>
        <v>11.657142857142857</v>
      </c>
      <c r="AF35" s="5"/>
      <c r="AG35" s="5">
        <v>370</v>
      </c>
      <c r="AH35" s="5">
        <f t="shared" si="33"/>
        <v>10.571428571428571</v>
      </c>
      <c r="AI35" s="5"/>
      <c r="AJ35" s="5">
        <v>390</v>
      </c>
      <c r="AK35" s="5">
        <f t="shared" si="34"/>
        <v>11.142857142857142</v>
      </c>
      <c r="AL35" s="5"/>
      <c r="AM35" s="5">
        <v>390</v>
      </c>
      <c r="AN35" s="5">
        <f t="shared" si="35"/>
        <v>11.142857142857142</v>
      </c>
      <c r="AO35" s="6">
        <v>180</v>
      </c>
      <c r="AP35" s="6">
        <v>0</v>
      </c>
      <c r="AQ35" s="6"/>
      <c r="AR35" s="5">
        <f t="shared" si="36"/>
        <v>0</v>
      </c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</row>
    <row r="36" spans="1:80" s="5" customFormat="1" ht="27">
      <c r="B36" s="23" t="s">
        <v>12</v>
      </c>
      <c r="C36" s="24">
        <v>20</v>
      </c>
      <c r="D36" s="6">
        <v>0</v>
      </c>
      <c r="E36" s="22">
        <v>0</v>
      </c>
      <c r="G36" s="23" t="s">
        <v>12</v>
      </c>
      <c r="H36" s="6">
        <v>140</v>
      </c>
      <c r="I36" s="6">
        <v>0</v>
      </c>
      <c r="J36" s="22">
        <v>0</v>
      </c>
      <c r="L36" s="23" t="s">
        <v>12</v>
      </c>
      <c r="M36" s="6">
        <v>200</v>
      </c>
      <c r="N36" s="5">
        <v>220</v>
      </c>
      <c r="O36" s="5">
        <v>230</v>
      </c>
      <c r="P36" s="5">
        <v>200</v>
      </c>
      <c r="Q36" s="6">
        <v>0</v>
      </c>
      <c r="R36" s="22">
        <v>200</v>
      </c>
      <c r="V36" s="5">
        <f t="shared" si="26"/>
        <v>10</v>
      </c>
      <c r="X36" s="5">
        <f t="shared" si="27"/>
        <v>220</v>
      </c>
      <c r="Y36" s="5">
        <f t="shared" si="28"/>
        <v>11</v>
      </c>
      <c r="AA36" s="5">
        <f t="shared" si="29"/>
        <v>230</v>
      </c>
      <c r="AB36" s="5">
        <f t="shared" si="30"/>
        <v>11.5</v>
      </c>
      <c r="AD36" s="5">
        <f t="shared" si="31"/>
        <v>240</v>
      </c>
      <c r="AE36" s="5">
        <f t="shared" si="32"/>
        <v>12</v>
      </c>
      <c r="AG36" s="5">
        <v>220</v>
      </c>
      <c r="AH36" s="5">
        <f t="shared" si="33"/>
        <v>11</v>
      </c>
      <c r="AJ36" s="5">
        <v>230</v>
      </c>
      <c r="AK36" s="5">
        <f t="shared" si="34"/>
        <v>11.5</v>
      </c>
      <c r="AM36" s="5">
        <v>240</v>
      </c>
      <c r="AN36" s="5">
        <f t="shared" si="35"/>
        <v>12</v>
      </c>
      <c r="AO36" s="6">
        <v>120</v>
      </c>
      <c r="AP36" s="6">
        <v>0</v>
      </c>
      <c r="AQ36" s="6"/>
      <c r="AR36" s="5">
        <f t="shared" si="36"/>
        <v>0</v>
      </c>
    </row>
    <row r="37" spans="1:80" s="4" customFormat="1" ht="27">
      <c r="A37" s="5"/>
      <c r="B37" s="27" t="s">
        <v>11</v>
      </c>
      <c r="C37" s="28">
        <v>20</v>
      </c>
      <c r="D37" s="26">
        <v>0</v>
      </c>
      <c r="E37" s="25">
        <v>0</v>
      </c>
      <c r="F37" s="5"/>
      <c r="G37" s="27" t="s">
        <v>11</v>
      </c>
      <c r="H37" s="26">
        <v>140</v>
      </c>
      <c r="I37" s="26">
        <v>0</v>
      </c>
      <c r="J37" s="25">
        <v>0</v>
      </c>
      <c r="K37" s="5"/>
      <c r="L37" s="27" t="s">
        <v>11</v>
      </c>
      <c r="M37" s="26">
        <v>200</v>
      </c>
      <c r="N37" s="4">
        <v>220</v>
      </c>
      <c r="O37" s="4">
        <v>230</v>
      </c>
      <c r="P37" s="4">
        <v>240</v>
      </c>
      <c r="Q37" s="26">
        <v>0</v>
      </c>
      <c r="R37" s="25">
        <v>100</v>
      </c>
      <c r="S37" s="5"/>
      <c r="T37" s="5"/>
      <c r="U37" s="5"/>
      <c r="V37" s="5">
        <f t="shared" si="26"/>
        <v>10</v>
      </c>
      <c r="W37" s="5"/>
      <c r="X37" s="5">
        <f t="shared" si="27"/>
        <v>220</v>
      </c>
      <c r="Y37" s="5">
        <f t="shared" si="28"/>
        <v>11</v>
      </c>
      <c r="Z37" s="5"/>
      <c r="AA37" s="5">
        <f t="shared" si="29"/>
        <v>230</v>
      </c>
      <c r="AB37" s="5">
        <f t="shared" si="30"/>
        <v>11.5</v>
      </c>
      <c r="AC37" s="5"/>
      <c r="AD37" s="5">
        <f t="shared" si="31"/>
        <v>240</v>
      </c>
      <c r="AE37" s="5">
        <f t="shared" si="32"/>
        <v>12</v>
      </c>
      <c r="AF37" s="5"/>
      <c r="AG37" s="5">
        <v>220</v>
      </c>
      <c r="AH37" s="5">
        <f t="shared" si="33"/>
        <v>11</v>
      </c>
      <c r="AI37" s="5"/>
      <c r="AJ37" s="5">
        <v>230</v>
      </c>
      <c r="AK37" s="5">
        <f t="shared" si="34"/>
        <v>11.5</v>
      </c>
      <c r="AL37" s="5"/>
      <c r="AM37" s="5">
        <v>240</v>
      </c>
      <c r="AN37" s="5">
        <f t="shared" si="35"/>
        <v>12</v>
      </c>
      <c r="AO37" s="6">
        <v>120</v>
      </c>
      <c r="AP37" s="6">
        <v>0</v>
      </c>
      <c r="AQ37" s="6"/>
      <c r="AR37" s="5">
        <f t="shared" si="36"/>
        <v>0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</row>
    <row r="38" spans="1:80" s="5" customFormat="1" ht="27.75">
      <c r="B38" s="23" t="s">
        <v>10</v>
      </c>
      <c r="C38" s="24">
        <v>35</v>
      </c>
      <c r="D38" s="6">
        <v>0</v>
      </c>
      <c r="E38" s="22">
        <v>0</v>
      </c>
      <c r="G38" s="23" t="s">
        <v>10</v>
      </c>
      <c r="H38" s="6">
        <v>215</v>
      </c>
      <c r="I38" s="6">
        <v>0</v>
      </c>
      <c r="J38" s="22">
        <v>300</v>
      </c>
      <c r="L38" s="23" t="s">
        <v>10</v>
      </c>
      <c r="M38" s="6">
        <v>340</v>
      </c>
      <c r="N38" s="5">
        <v>370</v>
      </c>
      <c r="O38" s="5">
        <v>390</v>
      </c>
      <c r="P38" s="5">
        <v>340</v>
      </c>
      <c r="Q38" s="6">
        <v>0</v>
      </c>
      <c r="R38" s="22">
        <v>300</v>
      </c>
      <c r="V38" s="5">
        <f t="shared" si="26"/>
        <v>9.7142857142857135</v>
      </c>
      <c r="X38" s="5">
        <f t="shared" si="27"/>
        <v>374</v>
      </c>
      <c r="Y38" s="5">
        <f t="shared" si="28"/>
        <v>10.685714285714285</v>
      </c>
      <c r="AA38" s="5">
        <f t="shared" si="29"/>
        <v>391</v>
      </c>
      <c r="AB38" s="5">
        <f t="shared" si="30"/>
        <v>11.171428571428571</v>
      </c>
      <c r="AD38" s="5">
        <f t="shared" si="31"/>
        <v>408</v>
      </c>
      <c r="AE38" s="5">
        <f t="shared" si="32"/>
        <v>11.657142857142857</v>
      </c>
      <c r="AG38" s="5">
        <v>370</v>
      </c>
      <c r="AH38" s="5">
        <f t="shared" si="33"/>
        <v>10.571428571428571</v>
      </c>
      <c r="AJ38" s="5">
        <v>390</v>
      </c>
      <c r="AK38" s="5">
        <f t="shared" si="34"/>
        <v>11.142857142857142</v>
      </c>
      <c r="AM38" s="5">
        <v>390</v>
      </c>
      <c r="AN38" s="5">
        <f t="shared" si="35"/>
        <v>11.142857142857142</v>
      </c>
      <c r="AO38" s="6">
        <v>180</v>
      </c>
      <c r="AP38" s="6">
        <v>0</v>
      </c>
      <c r="AQ38" s="6"/>
      <c r="AR38" s="5">
        <f t="shared" si="36"/>
        <v>0</v>
      </c>
    </row>
    <row r="39" spans="1:80" s="4" customFormat="1" ht="27.75" thickBot="1">
      <c r="A39" s="5"/>
      <c r="B39" s="10" t="s">
        <v>9</v>
      </c>
      <c r="C39" s="11">
        <v>10</v>
      </c>
      <c r="D39" s="9">
        <v>0</v>
      </c>
      <c r="E39" s="8">
        <v>0</v>
      </c>
      <c r="F39" s="7"/>
      <c r="G39" s="10" t="s">
        <v>9</v>
      </c>
      <c r="H39" s="9">
        <v>70</v>
      </c>
      <c r="I39" s="9">
        <v>0</v>
      </c>
      <c r="J39" s="8">
        <v>0</v>
      </c>
      <c r="K39" s="7"/>
      <c r="L39" s="10" t="s">
        <v>9</v>
      </c>
      <c r="M39" s="9">
        <v>85</v>
      </c>
      <c r="N39" s="4">
        <v>90</v>
      </c>
      <c r="O39" s="4">
        <v>100</v>
      </c>
      <c r="P39" s="21">
        <v>150</v>
      </c>
      <c r="Q39" s="9">
        <v>0</v>
      </c>
      <c r="R39" s="8">
        <v>100</v>
      </c>
      <c r="S39" s="5"/>
      <c r="T39" s="5"/>
      <c r="U39" s="5"/>
      <c r="V39" s="5">
        <f t="shared" si="26"/>
        <v>8.5</v>
      </c>
      <c r="W39" s="5"/>
      <c r="X39" s="5">
        <f t="shared" si="27"/>
        <v>93.5</v>
      </c>
      <c r="Y39" s="5">
        <f t="shared" si="28"/>
        <v>9.35</v>
      </c>
      <c r="Z39" s="5"/>
      <c r="AA39" s="5">
        <f t="shared" si="29"/>
        <v>97.75</v>
      </c>
      <c r="AB39" s="5">
        <f t="shared" si="30"/>
        <v>9.7750000000000004</v>
      </c>
      <c r="AC39" s="5"/>
      <c r="AD39" s="5">
        <f t="shared" si="31"/>
        <v>102</v>
      </c>
      <c r="AE39" s="5">
        <f t="shared" si="32"/>
        <v>10.199999999999999</v>
      </c>
      <c r="AF39" s="5"/>
      <c r="AG39" s="5">
        <v>90</v>
      </c>
      <c r="AH39" s="5">
        <f t="shared" si="33"/>
        <v>9</v>
      </c>
      <c r="AI39" s="5"/>
      <c r="AJ39" s="5">
        <v>100</v>
      </c>
      <c r="AK39" s="5">
        <f t="shared" si="34"/>
        <v>10</v>
      </c>
      <c r="AL39" s="5"/>
      <c r="AM39" s="5">
        <v>100</v>
      </c>
      <c r="AN39" s="5">
        <f t="shared" si="35"/>
        <v>10</v>
      </c>
      <c r="AO39" s="20">
        <v>60</v>
      </c>
      <c r="AP39" s="20">
        <v>0</v>
      </c>
      <c r="AQ39" s="6"/>
      <c r="AR39" s="5">
        <f t="shared" si="36"/>
        <v>0</v>
      </c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</row>
    <row r="40" spans="1:80" s="16" customFormat="1" ht="49.15" customHeight="1" thickBot="1">
      <c r="B40" s="18" t="s">
        <v>8</v>
      </c>
      <c r="C40" s="19" t="s">
        <v>59</v>
      </c>
      <c r="D40" s="19" t="s">
        <v>7</v>
      </c>
      <c r="E40" s="19" t="s">
        <v>6</v>
      </c>
      <c r="G40" s="18" t="s">
        <v>8</v>
      </c>
      <c r="H40" s="19" t="s">
        <v>58</v>
      </c>
      <c r="I40" s="19" t="s">
        <v>7</v>
      </c>
      <c r="J40" s="19" t="s">
        <v>6</v>
      </c>
      <c r="L40" s="83"/>
      <c r="M40" s="83"/>
      <c r="N40" s="83"/>
      <c r="O40" s="83"/>
      <c r="P40" s="83"/>
      <c r="Q40" s="83"/>
      <c r="R40" s="83"/>
      <c r="V40" s="5"/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N40" s="5"/>
      <c r="AO40" s="16" t="s">
        <v>5</v>
      </c>
      <c r="AP40" s="16" t="s">
        <v>4</v>
      </c>
      <c r="AR40" s="5"/>
    </row>
    <row r="41" spans="1:80" s="5" customFormat="1" ht="26.1" customHeight="1">
      <c r="B41" s="14" t="s">
        <v>3</v>
      </c>
      <c r="C41" s="15">
        <v>120</v>
      </c>
      <c r="D41" s="12">
        <v>5</v>
      </c>
      <c r="E41" s="13">
        <v>0</v>
      </c>
      <c r="G41" s="14" t="s">
        <v>3</v>
      </c>
      <c r="H41" s="12">
        <v>720</v>
      </c>
      <c r="I41" s="12">
        <v>5</v>
      </c>
      <c r="J41" s="13">
        <v>0</v>
      </c>
      <c r="L41" s="1"/>
      <c r="M41" s="1"/>
      <c r="N41" s="1"/>
      <c r="O41" s="1"/>
      <c r="P41" s="1"/>
      <c r="Q41" s="1"/>
      <c r="R41" s="1"/>
      <c r="V41" s="5" t="e">
        <f>#REF!/C41</f>
        <v>#REF!</v>
      </c>
      <c r="X41" s="5" t="e">
        <f>#REF!+(#REF!*0.1)</f>
        <v>#REF!</v>
      </c>
      <c r="Y41" s="5" t="e">
        <f>X41/$C41</f>
        <v>#REF!</v>
      </c>
      <c r="AA41" s="5" t="e">
        <f>#REF!+(#REF!*0.15)</f>
        <v>#REF!</v>
      </c>
      <c r="AB41" s="5" t="e">
        <f>AA41/$C41</f>
        <v>#REF!</v>
      </c>
      <c r="AD41" s="5" t="e">
        <f>#REF!+(#REF!*0.2)</f>
        <v>#REF!</v>
      </c>
      <c r="AE41" s="5" t="e">
        <f>AD41/$C41</f>
        <v>#REF!</v>
      </c>
      <c r="AG41" s="5">
        <v>600</v>
      </c>
      <c r="AH41" s="5">
        <f>AG41/$C41</f>
        <v>5</v>
      </c>
      <c r="AJ41" s="5">
        <v>620</v>
      </c>
      <c r="AK41" s="5">
        <f>AJ41/$C41</f>
        <v>5.166666666666667</v>
      </c>
      <c r="AM41" s="5">
        <v>650</v>
      </c>
      <c r="AN41" s="5">
        <f>AM41/$C41</f>
        <v>5.416666666666667</v>
      </c>
      <c r="AO41" s="12">
        <v>300</v>
      </c>
      <c r="AP41" s="12">
        <v>5</v>
      </c>
      <c r="AQ41" s="6"/>
      <c r="AR41" s="5">
        <v>30</v>
      </c>
    </row>
    <row r="42" spans="1:80" s="4" customFormat="1" ht="27.75" thickBot="1">
      <c r="A42" s="5"/>
      <c r="B42" s="10" t="s">
        <v>2</v>
      </c>
      <c r="C42" s="11">
        <v>180</v>
      </c>
      <c r="D42" s="9">
        <v>5</v>
      </c>
      <c r="E42" s="8">
        <v>0</v>
      </c>
      <c r="F42" s="7" t="s">
        <v>1</v>
      </c>
      <c r="G42" s="10" t="s">
        <v>2</v>
      </c>
      <c r="H42" s="9">
        <v>1000</v>
      </c>
      <c r="I42" s="9">
        <v>5</v>
      </c>
      <c r="J42" s="8">
        <v>0</v>
      </c>
      <c r="K42" s="7" t="s">
        <v>1</v>
      </c>
      <c r="L42" s="1"/>
      <c r="M42" s="1"/>
      <c r="N42" s="1"/>
      <c r="O42" s="1"/>
      <c r="P42" s="1"/>
      <c r="Q42" s="1"/>
      <c r="R42" s="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6">
        <v>300</v>
      </c>
      <c r="AP42" s="6">
        <v>5</v>
      </c>
      <c r="AQ42" s="6"/>
      <c r="AR42" s="5">
        <v>30</v>
      </c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1:80" s="3" customFormat="1" ht="40.15" hidden="1" customHeight="1">
      <c r="B43" s="84" t="s">
        <v>0</v>
      </c>
      <c r="C43" s="84"/>
      <c r="D43" s="84"/>
      <c r="E43" s="84"/>
      <c r="G43" s="84" t="s">
        <v>0</v>
      </c>
      <c r="H43" s="84"/>
      <c r="I43" s="84"/>
      <c r="J43" s="84"/>
      <c r="L43" s="1"/>
      <c r="M43" s="1"/>
      <c r="N43" s="1"/>
      <c r="O43" s="1"/>
      <c r="P43" s="1"/>
      <c r="Q43" s="1"/>
      <c r="R43" s="1"/>
    </row>
    <row r="44" spans="1:80" ht="56.1" hidden="1" customHeight="1"/>
    <row r="46" spans="1:80" ht="26.1" customHeight="1"/>
    <row r="57" ht="26.1" customHeight="1"/>
    <row r="62" ht="26.1" customHeight="1"/>
    <row r="69" ht="26.1" customHeight="1"/>
    <row r="77" ht="22.9" customHeight="1"/>
    <row r="81" ht="26.1" customHeight="1"/>
    <row r="92" ht="26.1" customHeight="1"/>
    <row r="97" ht="26.1" customHeight="1"/>
    <row r="104" ht="26.1" customHeight="1"/>
  </sheetData>
  <mergeCells count="14">
    <mergeCell ref="L29:R29"/>
    <mergeCell ref="L40:R40"/>
    <mergeCell ref="B43:E43"/>
    <mergeCell ref="G43:J43"/>
    <mergeCell ref="AJ3:AK3"/>
    <mergeCell ref="AM3:AN3"/>
    <mergeCell ref="L21:R21"/>
    <mergeCell ref="AD3:AE3"/>
    <mergeCell ref="B2:E2"/>
    <mergeCell ref="G2:J2"/>
    <mergeCell ref="L2:R2"/>
    <mergeCell ref="X3:Y3"/>
    <mergeCell ref="AA3:AB3"/>
    <mergeCell ref="AG3:AH3"/>
  </mergeCells>
  <printOptions horizontalCentered="1" verticalCentered="1"/>
  <pageMargins left="0.23622047244094491" right="0.19685039370078741" top="0.19685039370078741" bottom="0.19685039370078741" header="0" footer="0"/>
  <pageSetup paperSize="9" scale="42" orientation="landscape" copies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60F1-BFA4-4C26-9336-DBFF052B113D}">
  <sheetPr>
    <pageSetUpPr fitToPage="1"/>
  </sheetPr>
  <dimension ref="A2:D43"/>
  <sheetViews>
    <sheetView zoomScaleNormal="100" zoomScalePageLayoutView="68" workbookViewId="0">
      <selection activeCell="A2" sqref="A2:D2"/>
    </sheetView>
  </sheetViews>
  <sheetFormatPr defaultRowHeight="15.75"/>
  <cols>
    <col min="1" max="1" width="59.875" style="1" customWidth="1"/>
    <col min="2" max="2" width="37.25" style="1" customWidth="1"/>
    <col min="3" max="3" width="26.375" style="1" customWidth="1"/>
    <col min="4" max="4" width="35" style="1" customWidth="1"/>
  </cols>
  <sheetData>
    <row r="2" spans="1:4" ht="155.25" customHeight="1">
      <c r="A2" s="87" t="s">
        <v>53</v>
      </c>
      <c r="B2" s="86"/>
      <c r="C2" s="86"/>
      <c r="D2" s="86"/>
    </row>
    <row r="3" spans="1:4" ht="42" thickBot="1">
      <c r="A3" s="18" t="s">
        <v>52</v>
      </c>
      <c r="B3" s="19" t="s">
        <v>58</v>
      </c>
      <c r="C3" s="19" t="s">
        <v>7</v>
      </c>
      <c r="D3" s="19" t="s">
        <v>6</v>
      </c>
    </row>
    <row r="4" spans="1:4" ht="27">
      <c r="A4" s="65" t="s">
        <v>43</v>
      </c>
      <c r="B4" s="62">
        <v>600</v>
      </c>
      <c r="C4" s="62">
        <v>5</v>
      </c>
      <c r="D4" s="63">
        <v>0</v>
      </c>
    </row>
    <row r="5" spans="1:4" ht="27">
      <c r="A5" s="60" t="s">
        <v>42</v>
      </c>
      <c r="B5" s="59">
        <v>1020</v>
      </c>
      <c r="C5" s="59">
        <v>10</v>
      </c>
      <c r="D5" s="58">
        <v>0</v>
      </c>
    </row>
    <row r="6" spans="1:4" ht="27">
      <c r="A6" s="55" t="s">
        <v>41</v>
      </c>
      <c r="B6" s="53">
        <v>780</v>
      </c>
      <c r="C6" s="53">
        <v>10</v>
      </c>
      <c r="D6" s="54">
        <v>0</v>
      </c>
    </row>
    <row r="7" spans="1:4" ht="27">
      <c r="A7" s="60" t="s">
        <v>40</v>
      </c>
      <c r="B7" s="59">
        <v>1200</v>
      </c>
      <c r="C7" s="59">
        <v>15</v>
      </c>
      <c r="D7" s="58">
        <v>0</v>
      </c>
    </row>
    <row r="8" spans="1:4" ht="27">
      <c r="A8" s="55" t="s">
        <v>39</v>
      </c>
      <c r="B8" s="53">
        <v>1020</v>
      </c>
      <c r="C8" s="53">
        <v>10</v>
      </c>
      <c r="D8" s="54">
        <v>0</v>
      </c>
    </row>
    <row r="9" spans="1:4" ht="27">
      <c r="A9" s="60" t="s">
        <v>38</v>
      </c>
      <c r="B9" s="59">
        <v>1440</v>
      </c>
      <c r="C9" s="59">
        <v>15</v>
      </c>
      <c r="D9" s="58">
        <v>0</v>
      </c>
    </row>
    <row r="10" spans="1:4" ht="27.75">
      <c r="A10" s="55" t="s">
        <v>37</v>
      </c>
      <c r="B10" s="53">
        <v>1260</v>
      </c>
      <c r="C10" s="53">
        <v>15</v>
      </c>
      <c r="D10" s="54">
        <v>0</v>
      </c>
    </row>
    <row r="11" spans="1:4" ht="27">
      <c r="A11" s="60" t="s">
        <v>36</v>
      </c>
      <c r="B11" s="59">
        <v>1650</v>
      </c>
      <c r="C11" s="59">
        <v>20</v>
      </c>
      <c r="D11" s="58">
        <v>0</v>
      </c>
    </row>
    <row r="12" spans="1:4" ht="27.75">
      <c r="A12" s="55" t="s">
        <v>35</v>
      </c>
      <c r="B12" s="53">
        <v>1800</v>
      </c>
      <c r="C12" s="53">
        <v>25</v>
      </c>
      <c r="D12" s="54">
        <v>3000</v>
      </c>
    </row>
    <row r="13" spans="1:4" ht="27">
      <c r="A13" s="50" t="s">
        <v>34</v>
      </c>
      <c r="B13" s="49">
        <v>2150</v>
      </c>
      <c r="C13" s="49">
        <v>30</v>
      </c>
      <c r="D13" s="48">
        <v>3000</v>
      </c>
    </row>
    <row r="14" spans="1:4" ht="27.75">
      <c r="A14" s="45" t="s">
        <v>33</v>
      </c>
      <c r="B14" s="44">
        <v>4300</v>
      </c>
      <c r="C14" s="44">
        <v>75</v>
      </c>
      <c r="D14" s="43">
        <v>7000</v>
      </c>
    </row>
    <row r="15" spans="1:4" ht="27.75" thickBot="1">
      <c r="A15" s="41" t="s">
        <v>32</v>
      </c>
      <c r="B15" s="40">
        <v>4700</v>
      </c>
      <c r="C15" s="40">
        <v>80</v>
      </c>
      <c r="D15" s="39">
        <v>7000</v>
      </c>
    </row>
    <row r="16" spans="1:4" ht="42" thickBot="1">
      <c r="A16" s="18" t="s">
        <v>31</v>
      </c>
      <c r="B16" s="19" t="s">
        <v>58</v>
      </c>
      <c r="C16" s="19" t="s">
        <v>7</v>
      </c>
      <c r="D16" s="19" t="s">
        <v>6</v>
      </c>
    </row>
    <row r="17" spans="1:4" ht="27">
      <c r="A17" s="14" t="s">
        <v>30</v>
      </c>
      <c r="B17" s="12">
        <v>1020</v>
      </c>
      <c r="C17" s="12">
        <v>10</v>
      </c>
      <c r="D17" s="13">
        <v>0</v>
      </c>
    </row>
    <row r="18" spans="1:4" ht="27">
      <c r="A18" s="27" t="s">
        <v>29</v>
      </c>
      <c r="B18" s="26">
        <v>1440</v>
      </c>
      <c r="C18" s="26">
        <v>15</v>
      </c>
      <c r="D18" s="25">
        <v>0</v>
      </c>
    </row>
    <row r="19" spans="1:4" ht="27">
      <c r="A19" s="23" t="s">
        <v>28</v>
      </c>
      <c r="B19" s="6">
        <v>1260</v>
      </c>
      <c r="C19" s="6">
        <v>15</v>
      </c>
      <c r="D19" s="22">
        <v>0</v>
      </c>
    </row>
    <row r="20" spans="1:4" ht="27.75" thickBot="1">
      <c r="A20" s="10" t="s">
        <v>27</v>
      </c>
      <c r="B20" s="9">
        <v>1650</v>
      </c>
      <c r="C20" s="9">
        <v>20</v>
      </c>
      <c r="D20" s="8">
        <v>0</v>
      </c>
    </row>
    <row r="21" spans="1:4" ht="41.25">
      <c r="A21" s="33"/>
      <c r="B21" s="33"/>
      <c r="C21" s="33"/>
      <c r="D21" s="33"/>
    </row>
    <row r="22" spans="1:4" ht="42" thickBot="1">
      <c r="A22" s="18" t="s">
        <v>26</v>
      </c>
      <c r="B22" s="19" t="s">
        <v>58</v>
      </c>
      <c r="C22" s="19" t="s">
        <v>7</v>
      </c>
      <c r="D22" s="19" t="s">
        <v>6</v>
      </c>
    </row>
    <row r="23" spans="1:4" ht="27">
      <c r="A23" s="14" t="s">
        <v>25</v>
      </c>
      <c r="B23" s="12">
        <v>935</v>
      </c>
      <c r="C23" s="12">
        <v>10</v>
      </c>
      <c r="D23" s="13">
        <v>0</v>
      </c>
    </row>
    <row r="24" spans="1:4" ht="27">
      <c r="A24" s="27" t="s">
        <v>24</v>
      </c>
      <c r="B24" s="26">
        <v>1290</v>
      </c>
      <c r="C24" s="26">
        <v>15</v>
      </c>
      <c r="D24" s="25">
        <v>0</v>
      </c>
    </row>
    <row r="25" spans="1:4" ht="27">
      <c r="A25" s="23" t="s">
        <v>23</v>
      </c>
      <c r="B25" s="6">
        <v>1150</v>
      </c>
      <c r="C25" s="6">
        <v>15</v>
      </c>
      <c r="D25" s="22">
        <v>0</v>
      </c>
    </row>
    <row r="26" spans="1:4" ht="27">
      <c r="A26" s="27" t="s">
        <v>21</v>
      </c>
      <c r="B26" s="26">
        <v>1500</v>
      </c>
      <c r="C26" s="26">
        <v>20</v>
      </c>
      <c r="D26" s="25">
        <v>0</v>
      </c>
    </row>
    <row r="27" spans="1:4" ht="27.75">
      <c r="A27" s="23" t="s">
        <v>22</v>
      </c>
      <c r="B27" s="6">
        <v>1800</v>
      </c>
      <c r="C27" s="6">
        <v>25</v>
      </c>
      <c r="D27" s="22">
        <v>3000</v>
      </c>
    </row>
    <row r="28" spans="1:4" ht="27.75" thickBot="1">
      <c r="A28" s="10" t="s">
        <v>21</v>
      </c>
      <c r="B28" s="9">
        <v>2160</v>
      </c>
      <c r="C28" s="9">
        <v>30</v>
      </c>
      <c r="D28" s="8">
        <v>3000</v>
      </c>
    </row>
    <row r="29" spans="1:4" ht="41.25">
      <c r="A29" s="33"/>
      <c r="B29" s="33"/>
      <c r="C29" s="33"/>
      <c r="D29" s="33"/>
    </row>
    <row r="30" spans="1:4" ht="42" thickBot="1">
      <c r="A30" s="18" t="s">
        <v>20</v>
      </c>
      <c r="B30" s="19" t="s">
        <v>58</v>
      </c>
      <c r="C30" s="19" t="s">
        <v>7</v>
      </c>
      <c r="D30" s="19" t="s">
        <v>6</v>
      </c>
    </row>
    <row r="31" spans="1:4" ht="27">
      <c r="A31" s="76" t="s">
        <v>17</v>
      </c>
      <c r="B31" s="73">
        <v>420</v>
      </c>
      <c r="C31" s="73">
        <v>5</v>
      </c>
      <c r="D31" s="74">
        <v>0</v>
      </c>
    </row>
    <row r="32" spans="1:4" ht="27">
      <c r="A32" s="5" t="s">
        <v>56</v>
      </c>
      <c r="B32" s="5">
        <v>600</v>
      </c>
      <c r="C32" s="5">
        <v>10</v>
      </c>
      <c r="D32" s="75">
        <v>500</v>
      </c>
    </row>
    <row r="33" spans="1:4" ht="27">
      <c r="A33" s="4" t="s">
        <v>16</v>
      </c>
      <c r="B33" s="26">
        <v>180</v>
      </c>
      <c r="C33" s="26">
        <v>5</v>
      </c>
      <c r="D33" s="25">
        <v>0</v>
      </c>
    </row>
    <row r="34" spans="1:4" ht="27">
      <c r="A34" s="23" t="s">
        <v>14</v>
      </c>
      <c r="B34" s="6">
        <v>430</v>
      </c>
      <c r="C34" s="6">
        <v>0</v>
      </c>
      <c r="D34" s="22">
        <v>0</v>
      </c>
    </row>
    <row r="35" spans="1:4" ht="27">
      <c r="A35" s="27" t="s">
        <v>13</v>
      </c>
      <c r="B35" s="26">
        <v>215</v>
      </c>
      <c r="C35" s="26">
        <v>0</v>
      </c>
      <c r="D35" s="25">
        <v>0</v>
      </c>
    </row>
    <row r="36" spans="1:4" ht="27">
      <c r="A36" s="23" t="s">
        <v>12</v>
      </c>
      <c r="B36" s="6">
        <v>140</v>
      </c>
      <c r="C36" s="6">
        <v>0</v>
      </c>
      <c r="D36" s="22">
        <v>0</v>
      </c>
    </row>
    <row r="37" spans="1:4" ht="27">
      <c r="A37" s="27" t="s">
        <v>11</v>
      </c>
      <c r="B37" s="26">
        <v>140</v>
      </c>
      <c r="C37" s="26">
        <v>0</v>
      </c>
      <c r="D37" s="25">
        <v>0</v>
      </c>
    </row>
    <row r="38" spans="1:4" ht="27.75">
      <c r="A38" s="23" t="s">
        <v>10</v>
      </c>
      <c r="B38" s="6">
        <v>215</v>
      </c>
      <c r="C38" s="6">
        <v>0</v>
      </c>
      <c r="D38" s="22">
        <v>300</v>
      </c>
    </row>
    <row r="39" spans="1:4" ht="27.75" thickBot="1">
      <c r="A39" s="10" t="s">
        <v>9</v>
      </c>
      <c r="B39" s="9">
        <v>70</v>
      </c>
      <c r="C39" s="9">
        <v>0</v>
      </c>
      <c r="D39" s="8">
        <v>0</v>
      </c>
    </row>
    <row r="40" spans="1:4" ht="42" thickBot="1">
      <c r="A40" s="18" t="s">
        <v>8</v>
      </c>
      <c r="B40" s="19" t="s">
        <v>58</v>
      </c>
      <c r="C40" s="19" t="s">
        <v>7</v>
      </c>
      <c r="D40" s="19" t="s">
        <v>6</v>
      </c>
    </row>
    <row r="41" spans="1:4" ht="27">
      <c r="A41" s="14" t="s">
        <v>3</v>
      </c>
      <c r="B41" s="12">
        <v>720</v>
      </c>
      <c r="C41" s="12">
        <v>5</v>
      </c>
      <c r="D41" s="13">
        <v>0</v>
      </c>
    </row>
    <row r="42" spans="1:4" ht="27.75" thickBot="1">
      <c r="A42" s="10" t="s">
        <v>2</v>
      </c>
      <c r="B42" s="9">
        <v>1000</v>
      </c>
      <c r="C42" s="9">
        <v>5</v>
      </c>
      <c r="D42" s="8">
        <v>0</v>
      </c>
    </row>
    <row r="43" spans="1:4" ht="23.25">
      <c r="A43" s="84" t="s">
        <v>0</v>
      </c>
      <c r="B43" s="84"/>
      <c r="C43" s="84"/>
      <c r="D43" s="84"/>
    </row>
  </sheetData>
  <mergeCells count="2">
    <mergeCell ref="A2:D2"/>
    <mergeCell ref="A43:D4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zoomScale="50" zoomScaleNormal="50" workbookViewId="0">
      <selection activeCell="J20" sqref="J20"/>
    </sheetView>
  </sheetViews>
  <sheetFormatPr defaultRowHeight="15.75"/>
  <cols>
    <col min="1" max="1" width="66.875" customWidth="1"/>
    <col min="2" max="2" width="32.25" customWidth="1"/>
    <col min="3" max="3" width="32.625" customWidth="1"/>
    <col min="4" max="4" width="28.125" customWidth="1"/>
  </cols>
  <sheetData>
    <row r="1" spans="1:4" ht="90.75">
      <c r="A1" s="87" t="s">
        <v>60</v>
      </c>
      <c r="B1" s="85"/>
      <c r="C1" s="85"/>
      <c r="D1" s="85"/>
    </row>
    <row r="2" spans="1:4" ht="42" thickBot="1">
      <c r="A2" s="18" t="s">
        <v>52</v>
      </c>
      <c r="B2" s="19" t="s">
        <v>59</v>
      </c>
      <c r="C2" s="19" t="s">
        <v>7</v>
      </c>
      <c r="D2" s="19" t="s">
        <v>6</v>
      </c>
    </row>
    <row r="3" spans="1:4" ht="27">
      <c r="A3" s="65" t="s">
        <v>43</v>
      </c>
      <c r="B3" s="66">
        <v>120</v>
      </c>
      <c r="C3" s="62">
        <v>5</v>
      </c>
      <c r="D3" s="63">
        <v>0</v>
      </c>
    </row>
    <row r="4" spans="1:4" ht="27">
      <c r="A4" s="60" t="s">
        <v>42</v>
      </c>
      <c r="B4" s="61">
        <v>200</v>
      </c>
      <c r="C4" s="59">
        <v>10</v>
      </c>
      <c r="D4" s="58">
        <v>0</v>
      </c>
    </row>
    <row r="5" spans="1:4" ht="27">
      <c r="A5" s="55" t="s">
        <v>41</v>
      </c>
      <c r="B5" s="56">
        <v>150</v>
      </c>
      <c r="C5" s="53">
        <v>10</v>
      </c>
      <c r="D5" s="54">
        <v>0</v>
      </c>
    </row>
    <row r="6" spans="1:4" ht="27">
      <c r="A6" s="60" t="s">
        <v>40</v>
      </c>
      <c r="B6" s="61">
        <v>250</v>
      </c>
      <c r="C6" s="59">
        <v>15</v>
      </c>
      <c r="D6" s="58">
        <v>0</v>
      </c>
    </row>
    <row r="7" spans="1:4" ht="27">
      <c r="A7" s="55" t="s">
        <v>39</v>
      </c>
      <c r="B7" s="56">
        <v>200</v>
      </c>
      <c r="C7" s="53">
        <v>10</v>
      </c>
      <c r="D7" s="54">
        <v>0</v>
      </c>
    </row>
    <row r="8" spans="1:4" ht="27">
      <c r="A8" s="60" t="s">
        <v>38</v>
      </c>
      <c r="B8" s="61">
        <v>290</v>
      </c>
      <c r="C8" s="59">
        <v>15</v>
      </c>
      <c r="D8" s="58">
        <v>0</v>
      </c>
    </row>
    <row r="9" spans="1:4" ht="27.75">
      <c r="A9" s="55" t="s">
        <v>37</v>
      </c>
      <c r="B9" s="56">
        <v>250</v>
      </c>
      <c r="C9" s="53">
        <v>15</v>
      </c>
      <c r="D9" s="54">
        <v>0</v>
      </c>
    </row>
    <row r="10" spans="1:4" ht="27">
      <c r="A10" s="60" t="s">
        <v>36</v>
      </c>
      <c r="B10" s="61">
        <v>325</v>
      </c>
      <c r="C10" s="59">
        <v>20</v>
      </c>
      <c r="D10" s="58">
        <v>0</v>
      </c>
    </row>
    <row r="11" spans="1:4" ht="27.75">
      <c r="A11" s="55" t="s">
        <v>35</v>
      </c>
      <c r="B11" s="56">
        <v>350</v>
      </c>
      <c r="C11" s="53">
        <v>25</v>
      </c>
      <c r="D11" s="54">
        <v>3000</v>
      </c>
    </row>
    <row r="12" spans="1:4" ht="27">
      <c r="A12" s="50" t="s">
        <v>34</v>
      </c>
      <c r="B12" s="51">
        <v>400</v>
      </c>
      <c r="C12" s="49">
        <v>30</v>
      </c>
      <c r="D12" s="48">
        <v>3000</v>
      </c>
    </row>
    <row r="13" spans="1:4" ht="27.75">
      <c r="A13" s="45" t="s">
        <v>33</v>
      </c>
      <c r="B13" s="46">
        <v>720</v>
      </c>
      <c r="C13" s="44">
        <v>75</v>
      </c>
      <c r="D13" s="43">
        <v>7000</v>
      </c>
    </row>
    <row r="14" spans="1:4" ht="27.75" thickBot="1">
      <c r="A14" s="41" t="s">
        <v>32</v>
      </c>
      <c r="B14" s="42">
        <v>780</v>
      </c>
      <c r="C14" s="40">
        <v>80</v>
      </c>
      <c r="D14" s="39">
        <v>7000</v>
      </c>
    </row>
    <row r="15" spans="1:4" ht="42" thickBot="1">
      <c r="A15" s="18" t="s">
        <v>31</v>
      </c>
      <c r="B15" s="19" t="s">
        <v>59</v>
      </c>
      <c r="C15" s="19" t="s">
        <v>7</v>
      </c>
      <c r="D15" s="19" t="s">
        <v>6</v>
      </c>
    </row>
    <row r="16" spans="1:4" ht="27">
      <c r="A16" s="14" t="s">
        <v>30</v>
      </c>
      <c r="B16" s="15">
        <v>200</v>
      </c>
      <c r="C16" s="12">
        <v>10</v>
      </c>
      <c r="D16" s="13">
        <v>0</v>
      </c>
    </row>
    <row r="17" spans="1:4" ht="27">
      <c r="A17" s="27" t="s">
        <v>29</v>
      </c>
      <c r="B17" s="28">
        <v>290</v>
      </c>
      <c r="C17" s="26">
        <v>15</v>
      </c>
      <c r="D17" s="25">
        <v>0</v>
      </c>
    </row>
    <row r="18" spans="1:4" ht="27">
      <c r="A18" s="23" t="s">
        <v>28</v>
      </c>
      <c r="B18" s="24">
        <v>250</v>
      </c>
      <c r="C18" s="6">
        <v>15</v>
      </c>
      <c r="D18" s="22">
        <v>0</v>
      </c>
    </row>
    <row r="19" spans="1:4" ht="27.75" thickBot="1">
      <c r="A19" s="10" t="s">
        <v>27</v>
      </c>
      <c r="B19" s="11">
        <v>325</v>
      </c>
      <c r="C19" s="9">
        <v>20</v>
      </c>
      <c r="D19" s="8">
        <v>0</v>
      </c>
    </row>
    <row r="20" spans="1:4" ht="41.25">
      <c r="A20" s="33"/>
      <c r="B20" s="33"/>
      <c r="C20" s="33"/>
      <c r="D20" s="33"/>
    </row>
    <row r="21" spans="1:4" ht="42" thickBot="1">
      <c r="A21" s="18" t="s">
        <v>26</v>
      </c>
      <c r="B21" s="19" t="s">
        <v>59</v>
      </c>
      <c r="C21" s="19" t="s">
        <v>7</v>
      </c>
      <c r="D21" s="19" t="s">
        <v>6</v>
      </c>
    </row>
    <row r="22" spans="1:4" ht="27">
      <c r="A22" s="14" t="s">
        <v>25</v>
      </c>
      <c r="B22" s="15">
        <v>155</v>
      </c>
      <c r="C22" s="12">
        <v>10</v>
      </c>
      <c r="D22" s="13">
        <v>0</v>
      </c>
    </row>
    <row r="23" spans="1:4" ht="27">
      <c r="A23" s="27" t="s">
        <v>24</v>
      </c>
      <c r="B23" s="28">
        <v>215</v>
      </c>
      <c r="C23" s="26">
        <v>15</v>
      </c>
      <c r="D23" s="25">
        <v>0</v>
      </c>
    </row>
    <row r="24" spans="1:4" ht="27">
      <c r="A24" s="23" t="s">
        <v>23</v>
      </c>
      <c r="B24" s="24">
        <v>190</v>
      </c>
      <c r="C24" s="6">
        <v>15</v>
      </c>
      <c r="D24" s="22">
        <v>0</v>
      </c>
    </row>
    <row r="25" spans="1:4" ht="27">
      <c r="A25" s="27" t="s">
        <v>21</v>
      </c>
      <c r="B25" s="28">
        <v>250</v>
      </c>
      <c r="C25" s="26">
        <v>20</v>
      </c>
      <c r="D25" s="25">
        <v>0</v>
      </c>
    </row>
    <row r="26" spans="1:4" ht="27.75">
      <c r="A26" s="23" t="s">
        <v>22</v>
      </c>
      <c r="B26" s="24">
        <v>300</v>
      </c>
      <c r="C26" s="6">
        <v>25</v>
      </c>
      <c r="D26" s="22">
        <v>3000</v>
      </c>
    </row>
    <row r="27" spans="1:4" ht="27.75" thickBot="1">
      <c r="A27" s="10" t="s">
        <v>21</v>
      </c>
      <c r="B27" s="11">
        <v>360</v>
      </c>
      <c r="C27" s="9">
        <v>30</v>
      </c>
      <c r="D27" s="8">
        <v>3000</v>
      </c>
    </row>
    <row r="28" spans="1:4" ht="41.25">
      <c r="A28" s="34"/>
      <c r="B28" s="35"/>
      <c r="C28" s="34"/>
      <c r="D28" s="34"/>
    </row>
    <row r="29" spans="1:4" ht="42" thickBot="1">
      <c r="A29" s="18" t="s">
        <v>20</v>
      </c>
      <c r="B29" s="19" t="s">
        <v>54</v>
      </c>
      <c r="C29" s="19" t="s">
        <v>7</v>
      </c>
      <c r="D29" s="19" t="s">
        <v>6</v>
      </c>
    </row>
    <row r="30" spans="1:4" ht="27">
      <c r="A30" s="71" t="s">
        <v>17</v>
      </c>
      <c r="B30" s="72">
        <v>100</v>
      </c>
      <c r="C30" s="73">
        <v>5</v>
      </c>
      <c r="D30" s="74">
        <v>0</v>
      </c>
    </row>
    <row r="31" spans="1:4" ht="27">
      <c r="A31" s="5" t="s">
        <v>56</v>
      </c>
      <c r="B31" s="5">
        <v>130</v>
      </c>
      <c r="C31" s="5">
        <v>10</v>
      </c>
      <c r="D31" s="75">
        <v>500</v>
      </c>
    </row>
    <row r="32" spans="1:4" ht="27">
      <c r="A32" s="4" t="s">
        <v>16</v>
      </c>
      <c r="B32" s="28">
        <v>30</v>
      </c>
      <c r="C32" s="26">
        <v>5</v>
      </c>
      <c r="D32" s="25">
        <v>0</v>
      </c>
    </row>
    <row r="33" spans="1:4" ht="27">
      <c r="A33" s="23" t="s">
        <v>14</v>
      </c>
      <c r="B33" s="24">
        <v>60</v>
      </c>
      <c r="C33" s="6">
        <v>0</v>
      </c>
      <c r="D33" s="22">
        <v>0</v>
      </c>
    </row>
    <row r="34" spans="1:4" ht="27">
      <c r="A34" s="27" t="s">
        <v>13</v>
      </c>
      <c r="B34" s="28">
        <v>35</v>
      </c>
      <c r="C34" s="26">
        <v>0</v>
      </c>
      <c r="D34" s="25">
        <v>0</v>
      </c>
    </row>
    <row r="35" spans="1:4" ht="27">
      <c r="A35" s="23" t="s">
        <v>12</v>
      </c>
      <c r="B35" s="24">
        <v>20</v>
      </c>
      <c r="C35" s="6">
        <v>0</v>
      </c>
      <c r="D35" s="22">
        <v>0</v>
      </c>
    </row>
    <row r="36" spans="1:4" ht="27">
      <c r="A36" s="27" t="s">
        <v>11</v>
      </c>
      <c r="B36" s="28">
        <v>20</v>
      </c>
      <c r="C36" s="26">
        <v>0</v>
      </c>
      <c r="D36" s="25">
        <v>0</v>
      </c>
    </row>
    <row r="37" spans="1:4" ht="27.75">
      <c r="A37" s="23" t="s">
        <v>10</v>
      </c>
      <c r="B37" s="24">
        <v>35</v>
      </c>
      <c r="C37" s="6">
        <v>0</v>
      </c>
      <c r="D37" s="22">
        <v>0</v>
      </c>
    </row>
    <row r="38" spans="1:4" ht="27.75" thickBot="1">
      <c r="A38" s="10" t="s">
        <v>9</v>
      </c>
      <c r="B38" s="11">
        <v>10</v>
      </c>
      <c r="C38" s="9">
        <v>0</v>
      </c>
      <c r="D38" s="8">
        <v>0</v>
      </c>
    </row>
    <row r="39" spans="1:4" ht="42" thickBot="1">
      <c r="A39" s="18" t="s">
        <v>8</v>
      </c>
      <c r="B39" s="19" t="s">
        <v>59</v>
      </c>
      <c r="C39" s="19" t="s">
        <v>7</v>
      </c>
      <c r="D39" s="19" t="s">
        <v>6</v>
      </c>
    </row>
    <row r="40" spans="1:4" ht="27">
      <c r="A40" s="14" t="s">
        <v>3</v>
      </c>
      <c r="B40" s="15">
        <v>120</v>
      </c>
      <c r="C40" s="12">
        <v>5</v>
      </c>
      <c r="D40" s="13">
        <v>0</v>
      </c>
    </row>
    <row r="41" spans="1:4" ht="27.75" thickBot="1">
      <c r="A41" s="10" t="s">
        <v>2</v>
      </c>
      <c r="B41" s="11">
        <v>180</v>
      </c>
      <c r="C41" s="9">
        <v>5</v>
      </c>
      <c r="D41" s="8">
        <v>0</v>
      </c>
    </row>
  </sheetData>
  <mergeCells count="1">
    <mergeCell ref="A1:D1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40"/>
  <sheetViews>
    <sheetView tabSelected="1" zoomScale="60" zoomScaleNormal="60" workbookViewId="0">
      <selection activeCell="Q16" sqref="Q16"/>
    </sheetView>
  </sheetViews>
  <sheetFormatPr defaultRowHeight="15.75"/>
  <cols>
    <col min="1" max="1" width="63.875" style="1" customWidth="1"/>
    <col min="2" max="2" width="13.75" style="1" hidden="1" customWidth="1"/>
    <col min="3" max="3" width="11.375" style="1" hidden="1" customWidth="1"/>
    <col min="4" max="4" width="11.25" style="1" hidden="1" customWidth="1"/>
    <col min="5" max="5" width="22" style="1" customWidth="1"/>
    <col min="6" max="6" width="21.25" style="1" customWidth="1"/>
    <col min="7" max="7" width="22.25" style="1" customWidth="1"/>
  </cols>
  <sheetData>
    <row r="2" spans="1:7" ht="90.75">
      <c r="A2" s="87" t="s">
        <v>55</v>
      </c>
      <c r="B2" s="87"/>
      <c r="C2" s="87"/>
      <c r="D2" s="87"/>
      <c r="E2" s="87"/>
      <c r="F2" s="87"/>
      <c r="G2" s="87"/>
    </row>
    <row r="3" spans="1:7" ht="57" thickBot="1">
      <c r="A3" s="18" t="s">
        <v>52</v>
      </c>
      <c r="B3" s="16" t="s">
        <v>19</v>
      </c>
      <c r="C3" s="16" t="s">
        <v>51</v>
      </c>
      <c r="D3" s="16" t="s">
        <v>50</v>
      </c>
      <c r="E3" s="19" t="s">
        <v>58</v>
      </c>
      <c r="F3" s="19" t="s">
        <v>18</v>
      </c>
      <c r="G3" s="19" t="s">
        <v>6</v>
      </c>
    </row>
    <row r="4" spans="1:7" ht="27">
      <c r="A4" s="65" t="s">
        <v>43</v>
      </c>
      <c r="B4" s="62">
        <v>900</v>
      </c>
      <c r="C4" s="64">
        <v>990</v>
      </c>
      <c r="D4" s="64">
        <v>1040</v>
      </c>
      <c r="E4" s="64">
        <v>1200</v>
      </c>
      <c r="F4" s="62">
        <v>75</v>
      </c>
      <c r="G4" s="63">
        <v>500</v>
      </c>
    </row>
    <row r="5" spans="1:7" ht="27">
      <c r="A5" s="60" t="s">
        <v>42</v>
      </c>
      <c r="B5" s="59">
        <v>1440</v>
      </c>
      <c r="C5" s="57">
        <f>C4+$AG$32</f>
        <v>990</v>
      </c>
      <c r="D5" s="57">
        <v>1660</v>
      </c>
      <c r="E5" s="57">
        <v>1600</v>
      </c>
      <c r="F5" s="59">
        <v>150</v>
      </c>
      <c r="G5" s="58">
        <v>1000</v>
      </c>
    </row>
    <row r="6" spans="1:7" ht="27">
      <c r="A6" s="55" t="s">
        <v>41</v>
      </c>
      <c r="B6" s="53">
        <v>1080</v>
      </c>
      <c r="C6" s="52">
        <v>1200</v>
      </c>
      <c r="D6" s="52">
        <v>1250</v>
      </c>
      <c r="E6" s="52">
        <v>1500</v>
      </c>
      <c r="F6" s="53">
        <v>150</v>
      </c>
      <c r="G6" s="54">
        <v>1000</v>
      </c>
    </row>
    <row r="7" spans="1:7" ht="27">
      <c r="A7" s="60" t="s">
        <v>40</v>
      </c>
      <c r="B7" s="59">
        <v>1620</v>
      </c>
      <c r="C7" s="57">
        <f>C6+$AG$32</f>
        <v>1200</v>
      </c>
      <c r="D7" s="57">
        <v>1870</v>
      </c>
      <c r="E7" s="57">
        <v>1800</v>
      </c>
      <c r="F7" s="59">
        <v>225</v>
      </c>
      <c r="G7" s="58">
        <v>1500</v>
      </c>
    </row>
    <row r="8" spans="1:7" ht="27">
      <c r="A8" s="55" t="s">
        <v>39</v>
      </c>
      <c r="B8" s="53">
        <v>1260</v>
      </c>
      <c r="C8" s="52">
        <v>1390</v>
      </c>
      <c r="D8" s="52">
        <v>1450</v>
      </c>
      <c r="E8" s="52">
        <v>1900</v>
      </c>
      <c r="F8" s="53">
        <v>150</v>
      </c>
      <c r="G8" s="54">
        <v>1000</v>
      </c>
    </row>
    <row r="9" spans="1:7" ht="27">
      <c r="A9" s="60" t="s">
        <v>38</v>
      </c>
      <c r="B9" s="59">
        <v>1800</v>
      </c>
      <c r="C9" s="57">
        <f>C8+$AG$32</f>
        <v>1390</v>
      </c>
      <c r="D9" s="57">
        <v>2070</v>
      </c>
      <c r="E9" s="57">
        <v>2200</v>
      </c>
      <c r="F9" s="59">
        <v>225</v>
      </c>
      <c r="G9" s="58">
        <v>1500</v>
      </c>
    </row>
    <row r="10" spans="1:7" ht="27.75">
      <c r="A10" s="55" t="s">
        <v>37</v>
      </c>
      <c r="B10" s="53">
        <v>1460</v>
      </c>
      <c r="C10" s="52">
        <v>1600</v>
      </c>
      <c r="D10" s="52">
        <v>1680</v>
      </c>
      <c r="E10" s="52">
        <v>2000</v>
      </c>
      <c r="F10" s="53">
        <v>225</v>
      </c>
      <c r="G10" s="54">
        <v>1000</v>
      </c>
    </row>
    <row r="11" spans="1:7" ht="27">
      <c r="A11" s="60" t="s">
        <v>36</v>
      </c>
      <c r="B11" s="59">
        <v>2000</v>
      </c>
      <c r="C11" s="57">
        <f>C10+$AG$32</f>
        <v>1600</v>
      </c>
      <c r="D11" s="57">
        <v>2300</v>
      </c>
      <c r="E11" s="57">
        <v>2500</v>
      </c>
      <c r="F11" s="59">
        <v>300</v>
      </c>
      <c r="G11" s="58">
        <v>1500</v>
      </c>
    </row>
    <row r="12" spans="1:7" ht="27.75">
      <c r="A12" s="55" t="s">
        <v>35</v>
      </c>
      <c r="B12" s="53">
        <v>2460</v>
      </c>
      <c r="C12" s="52">
        <v>2700</v>
      </c>
      <c r="D12" s="52">
        <v>2900</v>
      </c>
      <c r="E12" s="52">
        <v>3000</v>
      </c>
      <c r="F12" s="53">
        <v>375</v>
      </c>
      <c r="G12" s="54">
        <v>3000</v>
      </c>
    </row>
    <row r="13" spans="1:7" ht="27.75" thickBot="1">
      <c r="A13" s="41" t="s">
        <v>34</v>
      </c>
      <c r="B13" s="40">
        <v>3000</v>
      </c>
      <c r="C13" s="47">
        <f>C12+$AG$32</f>
        <v>2700</v>
      </c>
      <c r="D13" s="47">
        <v>3520</v>
      </c>
      <c r="E13" s="47">
        <v>3500</v>
      </c>
      <c r="F13" s="40">
        <v>450</v>
      </c>
      <c r="G13" s="39">
        <v>3500</v>
      </c>
    </row>
    <row r="14" spans="1:7" ht="33.75">
      <c r="A14" s="38"/>
      <c r="B14" s="38"/>
      <c r="C14" s="38"/>
      <c r="D14" s="38"/>
      <c r="E14" s="38"/>
      <c r="F14" s="38"/>
      <c r="G14" s="38"/>
    </row>
    <row r="15" spans="1:7" ht="33.75">
      <c r="A15" s="38"/>
      <c r="B15" s="38"/>
      <c r="C15" s="38"/>
      <c r="D15" s="38"/>
      <c r="E15" s="38"/>
      <c r="F15" s="38"/>
      <c r="G15" s="38"/>
    </row>
    <row r="16" spans="1:7" ht="42" thickBot="1">
      <c r="A16" s="18" t="s">
        <v>31</v>
      </c>
      <c r="B16" s="16" t="s">
        <v>19</v>
      </c>
      <c r="C16" s="5"/>
      <c r="D16" s="5"/>
      <c r="E16" s="79" t="s">
        <v>58</v>
      </c>
      <c r="F16" s="17" t="s">
        <v>18</v>
      </c>
      <c r="G16" s="19" t="s">
        <v>6</v>
      </c>
    </row>
    <row r="17" spans="1:7" ht="27">
      <c r="A17" s="14" t="s">
        <v>30</v>
      </c>
      <c r="B17" s="12">
        <v>1260</v>
      </c>
      <c r="C17" s="5">
        <v>1390</v>
      </c>
      <c r="D17" s="5">
        <v>1450</v>
      </c>
      <c r="E17" s="5">
        <v>1900</v>
      </c>
      <c r="F17" s="12">
        <v>150</v>
      </c>
      <c r="G17" s="13">
        <v>1000</v>
      </c>
    </row>
    <row r="18" spans="1:7" ht="27">
      <c r="A18" s="27" t="s">
        <v>29</v>
      </c>
      <c r="B18" s="26">
        <v>1800</v>
      </c>
      <c r="C18" s="4">
        <f>C17+$AG$32</f>
        <v>1390</v>
      </c>
      <c r="D18" s="4">
        <v>2070</v>
      </c>
      <c r="E18" s="4">
        <v>2000</v>
      </c>
      <c r="F18" s="26">
        <v>225</v>
      </c>
      <c r="G18" s="25">
        <v>1500</v>
      </c>
    </row>
    <row r="19" spans="1:7" ht="27">
      <c r="A19" s="23" t="s">
        <v>28</v>
      </c>
      <c r="B19" s="6">
        <v>1460</v>
      </c>
      <c r="C19" s="5">
        <v>1600</v>
      </c>
      <c r="D19" s="5">
        <v>1680</v>
      </c>
      <c r="E19" s="5">
        <v>2200</v>
      </c>
      <c r="F19" s="6">
        <v>225</v>
      </c>
      <c r="G19" s="22">
        <v>1000</v>
      </c>
    </row>
    <row r="20" spans="1:7" ht="27.75" thickBot="1">
      <c r="A20" s="10" t="s">
        <v>27</v>
      </c>
      <c r="B20" s="9">
        <v>2000</v>
      </c>
      <c r="C20" s="4">
        <f>C19+$AG$32</f>
        <v>1600</v>
      </c>
      <c r="D20" s="4">
        <v>2300</v>
      </c>
      <c r="E20" s="21">
        <v>2500</v>
      </c>
      <c r="F20" s="9">
        <v>300</v>
      </c>
      <c r="G20" s="8">
        <v>1500</v>
      </c>
    </row>
    <row r="21" spans="1:7" ht="41.25">
      <c r="A21" s="81"/>
      <c r="B21" s="81"/>
      <c r="C21" s="81"/>
      <c r="D21" s="81"/>
      <c r="E21" s="81"/>
      <c r="F21" s="81"/>
      <c r="G21" s="81"/>
    </row>
    <row r="22" spans="1:7" ht="42" thickBot="1">
      <c r="A22" s="18" t="s">
        <v>26</v>
      </c>
      <c r="B22" s="16" t="s">
        <v>19</v>
      </c>
      <c r="C22" s="5"/>
      <c r="D22" s="5"/>
      <c r="E22" s="79" t="s">
        <v>58</v>
      </c>
      <c r="F22" s="17" t="s">
        <v>18</v>
      </c>
      <c r="G22" s="19" t="s">
        <v>6</v>
      </c>
    </row>
    <row r="23" spans="1:7" ht="27">
      <c r="A23" s="14" t="s">
        <v>25</v>
      </c>
      <c r="B23" s="12">
        <v>1260</v>
      </c>
      <c r="C23" s="5">
        <v>1390</v>
      </c>
      <c r="D23" s="5">
        <v>1450</v>
      </c>
      <c r="E23" s="5">
        <v>1860</v>
      </c>
      <c r="F23" s="12">
        <v>150</v>
      </c>
      <c r="G23" s="13">
        <v>1000</v>
      </c>
    </row>
    <row r="24" spans="1:7" ht="27">
      <c r="A24" s="27" t="s">
        <v>24</v>
      </c>
      <c r="B24" s="26">
        <v>1800</v>
      </c>
      <c r="C24" s="4">
        <f>C23+$AG$32</f>
        <v>1390</v>
      </c>
      <c r="D24" s="4">
        <v>2070</v>
      </c>
      <c r="E24" s="4">
        <v>2000</v>
      </c>
      <c r="F24" s="26">
        <v>225</v>
      </c>
      <c r="G24" s="25">
        <v>1500</v>
      </c>
    </row>
    <row r="25" spans="1:7" ht="27">
      <c r="A25" s="23" t="s">
        <v>23</v>
      </c>
      <c r="B25" s="6">
        <v>1460</v>
      </c>
      <c r="C25" s="5">
        <v>1600</v>
      </c>
      <c r="D25" s="5">
        <v>1680</v>
      </c>
      <c r="E25" s="5">
        <v>2220</v>
      </c>
      <c r="F25" s="6">
        <v>225</v>
      </c>
      <c r="G25" s="22">
        <v>1000</v>
      </c>
    </row>
    <row r="26" spans="1:7" ht="27">
      <c r="A26" s="27" t="s">
        <v>21</v>
      </c>
      <c r="B26" s="26">
        <v>2000</v>
      </c>
      <c r="C26" s="4">
        <f>C25+$AG$32</f>
        <v>1600</v>
      </c>
      <c r="D26" s="4">
        <v>2300</v>
      </c>
      <c r="E26" s="4">
        <v>2500</v>
      </c>
      <c r="F26" s="26">
        <v>300</v>
      </c>
      <c r="G26" s="25">
        <v>1500</v>
      </c>
    </row>
    <row r="27" spans="1:7" ht="27.75">
      <c r="A27" s="23" t="s">
        <v>22</v>
      </c>
      <c r="B27" s="6">
        <v>2460</v>
      </c>
      <c r="C27" s="5">
        <v>2700</v>
      </c>
      <c r="D27" s="5">
        <v>2900</v>
      </c>
      <c r="E27" s="5">
        <v>3000</v>
      </c>
      <c r="F27" s="6">
        <v>375</v>
      </c>
      <c r="G27" s="22">
        <v>3000</v>
      </c>
    </row>
    <row r="28" spans="1:7" ht="27.75" thickBot="1">
      <c r="A28" s="10" t="s">
        <v>21</v>
      </c>
      <c r="B28" s="9">
        <v>3000</v>
      </c>
      <c r="C28" s="4">
        <f>C27+$AG$32</f>
        <v>2700</v>
      </c>
      <c r="D28" s="4">
        <v>3520</v>
      </c>
      <c r="E28" s="21">
        <v>3500</v>
      </c>
      <c r="F28" s="9">
        <v>450</v>
      </c>
      <c r="G28" s="8">
        <v>3500</v>
      </c>
    </row>
    <row r="29" spans="1:7" ht="41.25">
      <c r="A29" s="81"/>
      <c r="B29" s="81"/>
      <c r="C29" s="81"/>
      <c r="D29" s="81"/>
      <c r="E29" s="81"/>
      <c r="F29" s="81"/>
      <c r="G29" s="81"/>
    </row>
    <row r="30" spans="1:7" ht="41.25">
      <c r="A30" s="18" t="s">
        <v>20</v>
      </c>
      <c r="B30" s="16" t="s">
        <v>19</v>
      </c>
      <c r="C30" s="5"/>
      <c r="D30" s="5"/>
      <c r="E30" s="19" t="s">
        <v>58</v>
      </c>
      <c r="F30" s="17" t="s">
        <v>18</v>
      </c>
      <c r="G30" s="19" t="s">
        <v>6</v>
      </c>
    </row>
    <row r="31" spans="1:7" ht="42" thickBot="1">
      <c r="A31" s="18"/>
      <c r="B31" s="16"/>
      <c r="C31" s="5"/>
      <c r="D31" s="5"/>
      <c r="E31" s="31"/>
      <c r="F31" s="31"/>
      <c r="G31" s="19"/>
    </row>
    <row r="32" spans="1:7" ht="27">
      <c r="A32" s="14" t="s">
        <v>17</v>
      </c>
      <c r="B32" s="12">
        <v>540</v>
      </c>
      <c r="C32" s="30">
        <v>600</v>
      </c>
      <c r="D32" s="29">
        <v>620</v>
      </c>
      <c r="E32" s="5">
        <v>715</v>
      </c>
      <c r="F32" s="6">
        <v>75</v>
      </c>
      <c r="G32" s="13">
        <v>500</v>
      </c>
    </row>
    <row r="33" spans="1:7" ht="27">
      <c r="A33" s="27" t="s">
        <v>16</v>
      </c>
      <c r="B33" s="26" t="s">
        <v>15</v>
      </c>
      <c r="C33" s="4"/>
      <c r="D33" s="4"/>
      <c r="E33" s="26">
        <v>300</v>
      </c>
      <c r="F33" s="26">
        <v>80</v>
      </c>
      <c r="G33" s="25">
        <v>100</v>
      </c>
    </row>
    <row r="34" spans="1:7" ht="27">
      <c r="A34" s="23" t="s">
        <v>14</v>
      </c>
      <c r="B34" s="6">
        <v>600</v>
      </c>
      <c r="C34" s="5">
        <v>660</v>
      </c>
      <c r="D34" s="5">
        <v>690</v>
      </c>
      <c r="E34" s="5">
        <v>600</v>
      </c>
      <c r="F34" s="6">
        <v>0</v>
      </c>
      <c r="G34" s="22">
        <v>500</v>
      </c>
    </row>
    <row r="35" spans="1:7" ht="27">
      <c r="A35" s="27" t="s">
        <v>13</v>
      </c>
      <c r="B35" s="26">
        <v>340</v>
      </c>
      <c r="C35" s="4">
        <v>370</v>
      </c>
      <c r="D35" s="4">
        <v>390</v>
      </c>
      <c r="E35" s="4">
        <v>340</v>
      </c>
      <c r="F35" s="26">
        <v>0</v>
      </c>
      <c r="G35" s="25">
        <v>300</v>
      </c>
    </row>
    <row r="36" spans="1:7" ht="27">
      <c r="A36" s="23" t="s">
        <v>12</v>
      </c>
      <c r="B36" s="6">
        <v>200</v>
      </c>
      <c r="C36" s="5">
        <v>220</v>
      </c>
      <c r="D36" s="5">
        <v>230</v>
      </c>
      <c r="E36" s="5">
        <v>200</v>
      </c>
      <c r="F36" s="6">
        <v>0</v>
      </c>
      <c r="G36" s="22">
        <v>200</v>
      </c>
    </row>
    <row r="37" spans="1:7" ht="27">
      <c r="A37" s="27" t="s">
        <v>11</v>
      </c>
      <c r="B37" s="26">
        <v>200</v>
      </c>
      <c r="C37" s="4">
        <v>220</v>
      </c>
      <c r="D37" s="4">
        <v>230</v>
      </c>
      <c r="E37" s="4">
        <v>240</v>
      </c>
      <c r="F37" s="26">
        <v>0</v>
      </c>
      <c r="G37" s="25">
        <v>100</v>
      </c>
    </row>
    <row r="38" spans="1:7" ht="27.75">
      <c r="A38" s="23" t="s">
        <v>10</v>
      </c>
      <c r="B38" s="6">
        <v>340</v>
      </c>
      <c r="C38" s="5">
        <v>370</v>
      </c>
      <c r="D38" s="5">
        <v>390</v>
      </c>
      <c r="E38" s="5">
        <v>340</v>
      </c>
      <c r="F38" s="6">
        <v>0</v>
      </c>
      <c r="G38" s="22">
        <v>300</v>
      </c>
    </row>
    <row r="39" spans="1:7" ht="27.75" thickBot="1">
      <c r="A39" s="10" t="s">
        <v>9</v>
      </c>
      <c r="B39" s="9">
        <v>85</v>
      </c>
      <c r="C39" s="4">
        <v>90</v>
      </c>
      <c r="D39" s="4">
        <v>100</v>
      </c>
      <c r="E39" s="21">
        <v>150</v>
      </c>
      <c r="F39" s="9">
        <v>0</v>
      </c>
      <c r="G39" s="8">
        <v>100</v>
      </c>
    </row>
    <row r="40" spans="1:7" ht="27.75">
      <c r="A40" s="83"/>
      <c r="B40" s="83"/>
      <c r="C40" s="83"/>
      <c r="D40" s="83"/>
      <c r="E40" s="83"/>
      <c r="F40" s="83"/>
      <c r="G40" s="83"/>
    </row>
  </sheetData>
  <mergeCells count="4">
    <mergeCell ref="A2:G2"/>
    <mergeCell ref="A21:G21"/>
    <mergeCell ref="A29:G29"/>
    <mergeCell ref="A40:G40"/>
  </mergeCells>
  <pageMargins left="0.23622047244094488" right="0.23622047244094488" top="0.15748031496062992" bottom="0.15748031496062992" header="0.31496062992125984" footer="0.31496062992125984"/>
  <pageSetup paperSize="9" scale="65" orientation="portrait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54B9-82D7-40AC-A21C-A517CBD0D096}">
  <sheetPr>
    <pageSetUpPr fitToPage="1"/>
  </sheetPr>
  <dimension ref="A2:D43"/>
  <sheetViews>
    <sheetView workbookViewId="0">
      <selection activeCell="A4" sqref="A4"/>
    </sheetView>
  </sheetViews>
  <sheetFormatPr defaultRowHeight="15.75"/>
  <cols>
    <col min="1" max="1" width="60" style="1" customWidth="1"/>
    <col min="2" max="2" width="24.5" style="2" customWidth="1"/>
    <col min="3" max="3" width="22.5" style="1" customWidth="1"/>
    <col min="4" max="4" width="22.625" style="1" customWidth="1"/>
  </cols>
  <sheetData>
    <row r="2" spans="1:4" ht="91.5" customHeight="1">
      <c r="A2" s="87" t="s">
        <v>57</v>
      </c>
      <c r="B2" s="86"/>
      <c r="C2" s="86"/>
      <c r="D2" s="86"/>
    </row>
    <row r="3" spans="1:4" ht="42" thickBot="1">
      <c r="A3" s="18" t="s">
        <v>52</v>
      </c>
      <c r="B3" s="19" t="s">
        <v>59</v>
      </c>
      <c r="C3" s="19" t="s">
        <v>7</v>
      </c>
      <c r="D3" s="19" t="s">
        <v>6</v>
      </c>
    </row>
    <row r="4" spans="1:4" ht="27">
      <c r="A4" s="65" t="s">
        <v>43</v>
      </c>
      <c r="B4" s="66">
        <v>100</v>
      </c>
      <c r="C4" s="62">
        <v>5</v>
      </c>
      <c r="D4" s="63">
        <v>0</v>
      </c>
    </row>
    <row r="5" spans="1:4" ht="27">
      <c r="A5" s="60" t="s">
        <v>42</v>
      </c>
      <c r="B5" s="61">
        <v>170</v>
      </c>
      <c r="C5" s="59">
        <v>10</v>
      </c>
      <c r="D5" s="58">
        <v>0</v>
      </c>
    </row>
    <row r="6" spans="1:4" ht="27">
      <c r="A6" s="55" t="s">
        <v>41</v>
      </c>
      <c r="B6" s="56">
        <v>130</v>
      </c>
      <c r="C6" s="53">
        <v>10</v>
      </c>
      <c r="D6" s="54">
        <v>0</v>
      </c>
    </row>
    <row r="7" spans="1:4" ht="27">
      <c r="A7" s="60" t="s">
        <v>40</v>
      </c>
      <c r="B7" s="61">
        <v>200</v>
      </c>
      <c r="C7" s="59">
        <v>15</v>
      </c>
      <c r="D7" s="58">
        <v>0</v>
      </c>
    </row>
    <row r="8" spans="1:4" ht="27">
      <c r="A8" s="55" t="s">
        <v>39</v>
      </c>
      <c r="B8" s="56">
        <v>170</v>
      </c>
      <c r="C8" s="53">
        <v>10</v>
      </c>
      <c r="D8" s="54">
        <v>0</v>
      </c>
    </row>
    <row r="9" spans="1:4" ht="27">
      <c r="A9" s="60" t="s">
        <v>38</v>
      </c>
      <c r="B9" s="61">
        <v>240</v>
      </c>
      <c r="C9" s="59">
        <v>15</v>
      </c>
      <c r="D9" s="58">
        <v>0</v>
      </c>
    </row>
    <row r="10" spans="1:4" ht="27.75">
      <c r="A10" s="55" t="s">
        <v>37</v>
      </c>
      <c r="B10" s="56">
        <v>210</v>
      </c>
      <c r="C10" s="53">
        <v>15</v>
      </c>
      <c r="D10" s="54">
        <v>0</v>
      </c>
    </row>
    <row r="11" spans="1:4" ht="27">
      <c r="A11" s="60" t="s">
        <v>36</v>
      </c>
      <c r="B11" s="61">
        <v>275</v>
      </c>
      <c r="C11" s="59">
        <v>20</v>
      </c>
      <c r="D11" s="58">
        <v>0</v>
      </c>
    </row>
    <row r="12" spans="1:4" ht="27.75">
      <c r="A12" s="55" t="s">
        <v>35</v>
      </c>
      <c r="B12" s="56">
        <v>300</v>
      </c>
      <c r="C12" s="53">
        <v>25</v>
      </c>
      <c r="D12" s="54">
        <v>3000</v>
      </c>
    </row>
    <row r="13" spans="1:4" ht="27">
      <c r="A13" s="50" t="s">
        <v>34</v>
      </c>
      <c r="B13" s="51">
        <v>360</v>
      </c>
      <c r="C13" s="49">
        <v>30</v>
      </c>
      <c r="D13" s="48">
        <v>3000</v>
      </c>
    </row>
    <row r="14" spans="1:4" ht="27.75">
      <c r="A14" s="45" t="s">
        <v>33</v>
      </c>
      <c r="B14" s="46">
        <v>720</v>
      </c>
      <c r="C14" s="44">
        <v>75</v>
      </c>
      <c r="D14" s="43">
        <v>7000</v>
      </c>
    </row>
    <row r="15" spans="1:4" ht="27.75" thickBot="1">
      <c r="A15" s="41" t="s">
        <v>32</v>
      </c>
      <c r="B15" s="42">
        <v>780</v>
      </c>
      <c r="C15" s="40">
        <v>80</v>
      </c>
      <c r="D15" s="39">
        <v>7000</v>
      </c>
    </row>
    <row r="16" spans="1:4" ht="42" thickBot="1">
      <c r="A16" s="18" t="s">
        <v>31</v>
      </c>
      <c r="B16" s="19" t="s">
        <v>59</v>
      </c>
      <c r="C16" s="19" t="s">
        <v>7</v>
      </c>
      <c r="D16" s="19" t="s">
        <v>6</v>
      </c>
    </row>
    <row r="17" spans="1:4" ht="27">
      <c r="A17" s="14" t="s">
        <v>30</v>
      </c>
      <c r="B17" s="15">
        <v>170</v>
      </c>
      <c r="C17" s="12">
        <v>10</v>
      </c>
      <c r="D17" s="13">
        <v>0</v>
      </c>
    </row>
    <row r="18" spans="1:4" ht="27">
      <c r="A18" s="27" t="s">
        <v>29</v>
      </c>
      <c r="B18" s="28">
        <v>240</v>
      </c>
      <c r="C18" s="26">
        <v>15</v>
      </c>
      <c r="D18" s="25">
        <v>0</v>
      </c>
    </row>
    <row r="19" spans="1:4" ht="27">
      <c r="A19" s="23" t="s">
        <v>28</v>
      </c>
      <c r="B19" s="24">
        <v>210</v>
      </c>
      <c r="C19" s="6">
        <v>15</v>
      </c>
      <c r="D19" s="22">
        <v>0</v>
      </c>
    </row>
    <row r="20" spans="1:4" ht="27.75" thickBot="1">
      <c r="A20" s="10" t="s">
        <v>27</v>
      </c>
      <c r="B20" s="11">
        <v>275</v>
      </c>
      <c r="C20" s="9">
        <v>20</v>
      </c>
      <c r="D20" s="8">
        <v>0</v>
      </c>
    </row>
    <row r="21" spans="1:4" ht="41.25">
      <c r="A21" s="33"/>
      <c r="B21" s="33"/>
      <c r="C21" s="33"/>
      <c r="D21" s="33"/>
    </row>
    <row r="22" spans="1:4" ht="42" thickBot="1">
      <c r="A22" s="18" t="s">
        <v>26</v>
      </c>
      <c r="B22" s="19" t="s">
        <v>59</v>
      </c>
      <c r="C22" s="19" t="s">
        <v>7</v>
      </c>
      <c r="D22" s="19" t="s">
        <v>6</v>
      </c>
    </row>
    <row r="23" spans="1:4" ht="27">
      <c r="A23" s="14" t="s">
        <v>25</v>
      </c>
      <c r="B23" s="15">
        <v>155</v>
      </c>
      <c r="C23" s="12">
        <v>10</v>
      </c>
      <c r="D23" s="13">
        <v>0</v>
      </c>
    </row>
    <row r="24" spans="1:4" ht="27">
      <c r="A24" s="27" t="s">
        <v>24</v>
      </c>
      <c r="B24" s="28">
        <v>215</v>
      </c>
      <c r="C24" s="26">
        <v>15</v>
      </c>
      <c r="D24" s="25">
        <v>0</v>
      </c>
    </row>
    <row r="25" spans="1:4" ht="27">
      <c r="A25" s="23" t="s">
        <v>23</v>
      </c>
      <c r="B25" s="24">
        <v>190</v>
      </c>
      <c r="C25" s="6">
        <v>15</v>
      </c>
      <c r="D25" s="22">
        <v>0</v>
      </c>
    </row>
    <row r="26" spans="1:4" ht="27">
      <c r="A26" s="27" t="s">
        <v>21</v>
      </c>
      <c r="B26" s="28">
        <v>250</v>
      </c>
      <c r="C26" s="26">
        <v>20</v>
      </c>
      <c r="D26" s="25">
        <v>0</v>
      </c>
    </row>
    <row r="27" spans="1:4" ht="27.75">
      <c r="A27" s="23" t="s">
        <v>22</v>
      </c>
      <c r="B27" s="24">
        <v>300</v>
      </c>
      <c r="C27" s="6">
        <v>25</v>
      </c>
      <c r="D27" s="22">
        <v>3000</v>
      </c>
    </row>
    <row r="28" spans="1:4" ht="27.75" thickBot="1">
      <c r="A28" s="10" t="s">
        <v>21</v>
      </c>
      <c r="B28" s="11">
        <v>360</v>
      </c>
      <c r="C28" s="9">
        <v>30</v>
      </c>
      <c r="D28" s="8">
        <v>3000</v>
      </c>
    </row>
    <row r="29" spans="1:4" ht="41.25">
      <c r="A29" s="34"/>
      <c r="B29" s="35"/>
      <c r="C29" s="34"/>
      <c r="D29" s="34"/>
    </row>
    <row r="30" spans="1:4" ht="42" thickBot="1">
      <c r="A30" s="18" t="s">
        <v>20</v>
      </c>
      <c r="B30" s="19" t="s">
        <v>54</v>
      </c>
      <c r="C30" s="19" t="s">
        <v>7</v>
      </c>
      <c r="D30" s="19" t="s">
        <v>6</v>
      </c>
    </row>
    <row r="31" spans="1:4" ht="27">
      <c r="A31" s="71" t="s">
        <v>17</v>
      </c>
      <c r="B31" s="72">
        <v>70</v>
      </c>
      <c r="C31" s="73">
        <v>5</v>
      </c>
      <c r="D31" s="74">
        <v>0</v>
      </c>
    </row>
    <row r="32" spans="1:4" ht="27">
      <c r="A32" s="5" t="s">
        <v>56</v>
      </c>
      <c r="B32" s="5">
        <v>100</v>
      </c>
      <c r="C32" s="5">
        <v>10</v>
      </c>
      <c r="D32" s="75">
        <v>500</v>
      </c>
    </row>
    <row r="33" spans="1:4" ht="27">
      <c r="A33" s="4" t="s">
        <v>16</v>
      </c>
      <c r="B33" s="28">
        <v>30</v>
      </c>
      <c r="C33" s="26">
        <v>5</v>
      </c>
      <c r="D33" s="25">
        <v>0</v>
      </c>
    </row>
    <row r="34" spans="1:4" ht="27">
      <c r="A34" s="23" t="s">
        <v>14</v>
      </c>
      <c r="B34" s="24">
        <v>60</v>
      </c>
      <c r="C34" s="6">
        <v>0</v>
      </c>
      <c r="D34" s="22">
        <v>0</v>
      </c>
    </row>
    <row r="35" spans="1:4" ht="27">
      <c r="A35" s="27" t="s">
        <v>13</v>
      </c>
      <c r="B35" s="28">
        <v>35</v>
      </c>
      <c r="C35" s="26">
        <v>0</v>
      </c>
      <c r="D35" s="25">
        <v>0</v>
      </c>
    </row>
    <row r="36" spans="1:4" ht="27">
      <c r="A36" s="23" t="s">
        <v>12</v>
      </c>
      <c r="B36" s="24">
        <v>20</v>
      </c>
      <c r="C36" s="6">
        <v>0</v>
      </c>
      <c r="D36" s="22">
        <v>0</v>
      </c>
    </row>
    <row r="37" spans="1:4" ht="27">
      <c r="A37" s="27" t="s">
        <v>11</v>
      </c>
      <c r="B37" s="28">
        <v>20</v>
      </c>
      <c r="C37" s="26">
        <v>0</v>
      </c>
      <c r="D37" s="25">
        <v>0</v>
      </c>
    </row>
    <row r="38" spans="1:4" ht="27.75">
      <c r="A38" s="23" t="s">
        <v>10</v>
      </c>
      <c r="B38" s="24">
        <v>35</v>
      </c>
      <c r="C38" s="6">
        <v>0</v>
      </c>
      <c r="D38" s="22">
        <v>0</v>
      </c>
    </row>
    <row r="39" spans="1:4" ht="27.75" thickBot="1">
      <c r="A39" s="10" t="s">
        <v>9</v>
      </c>
      <c r="B39" s="11">
        <v>10</v>
      </c>
      <c r="C39" s="9">
        <v>0</v>
      </c>
      <c r="D39" s="8">
        <v>0</v>
      </c>
    </row>
    <row r="40" spans="1:4" ht="42" thickBot="1">
      <c r="A40" s="18" t="s">
        <v>8</v>
      </c>
      <c r="B40" s="19" t="s">
        <v>59</v>
      </c>
      <c r="C40" s="19" t="s">
        <v>7</v>
      </c>
      <c r="D40" s="19" t="s">
        <v>6</v>
      </c>
    </row>
    <row r="41" spans="1:4" ht="27">
      <c r="A41" s="14" t="s">
        <v>3</v>
      </c>
      <c r="B41" s="15">
        <v>120</v>
      </c>
      <c r="C41" s="12">
        <v>5</v>
      </c>
      <c r="D41" s="13">
        <v>0</v>
      </c>
    </row>
    <row r="42" spans="1:4" ht="27.75" thickBot="1">
      <c r="A42" s="10" t="s">
        <v>2</v>
      </c>
      <c r="B42" s="11">
        <v>180</v>
      </c>
      <c r="C42" s="9">
        <v>5</v>
      </c>
      <c r="D42" s="8">
        <v>0</v>
      </c>
    </row>
    <row r="43" spans="1:4" ht="23.25">
      <c r="A43" s="84" t="s">
        <v>0</v>
      </c>
      <c r="B43" s="84"/>
      <c r="C43" s="84"/>
      <c r="D43" s="84"/>
    </row>
  </sheetData>
  <mergeCells count="2">
    <mergeCell ref="A2:D2"/>
    <mergeCell ref="A43:D4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202324</vt:lpstr>
      <vt:lpstr>Sheet2</vt:lpstr>
      <vt:lpstr>Sheet3</vt:lpstr>
      <vt:lpstr>Sheet4</vt:lpstr>
      <vt:lpstr>Sheet1</vt:lpstr>
      <vt:lpstr>'202324'!Print_Area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Dunn</dc:creator>
  <cp:lastModifiedBy>skis.cz</cp:lastModifiedBy>
  <cp:lastPrinted>2024-10-30T17:00:08Z</cp:lastPrinted>
  <dcterms:created xsi:type="dcterms:W3CDTF">2021-09-23T21:27:08Z</dcterms:created>
  <dcterms:modified xsi:type="dcterms:W3CDTF">2024-10-30T17:00:41Z</dcterms:modified>
</cp:coreProperties>
</file>